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0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<sst xmlns="http://schemas.openxmlformats.org/spreadsheetml/2006/main" count="203" uniqueCount="114">
  <si>
    <t>附件</t>
  </si>
  <si>
    <t>太仓市2024年粮食生产“稳面积、增单产”补贴结算资金分配表</t>
  </si>
  <si>
    <t>序号</t>
  </si>
  <si>
    <t>镇（涉农社区）</t>
  </si>
  <si>
    <t>村（涉农社区）</t>
  </si>
  <si>
    <t>粮食生产任务面积（亩）</t>
  </si>
  <si>
    <t>实际完成面积（亩）</t>
  </si>
  <si>
    <t>生产政策性            农业保险</t>
  </si>
  <si>
    <t>生产及管理</t>
  </si>
  <si>
    <t>补贴情况</t>
  </si>
  <si>
    <t>补贴合计</t>
  </si>
  <si>
    <t>粮食</t>
  </si>
  <si>
    <t>其中水稻</t>
  </si>
  <si>
    <t>秧田</t>
  </si>
  <si>
    <t>核减比例</t>
  </si>
  <si>
    <t>投保    覆盖率</t>
  </si>
  <si>
    <t>相关情况</t>
  </si>
  <si>
    <t>核减比例合计</t>
  </si>
  <si>
    <t>核定补贴标准（元/亩）</t>
  </si>
  <si>
    <t>补贴金额
（元）</t>
  </si>
  <si>
    <t>城厢镇</t>
  </si>
  <si>
    <t>东林村</t>
  </si>
  <si>
    <t>-</t>
  </si>
  <si>
    <t>万丰村</t>
  </si>
  <si>
    <t>电站村</t>
  </si>
  <si>
    <t>永丰村</t>
  </si>
  <si>
    <t>新农村</t>
  </si>
  <si>
    <t>沙溪镇</t>
  </si>
  <si>
    <t>涂松村</t>
  </si>
  <si>
    <t>印北村</t>
  </si>
  <si>
    <t>洪泾村</t>
  </si>
  <si>
    <t>泰东村</t>
  </si>
  <si>
    <t>半泾村</t>
  </si>
  <si>
    <t>中荷村</t>
  </si>
  <si>
    <t>松南村</t>
  </si>
  <si>
    <t>胜利村</t>
  </si>
  <si>
    <t>虹桥村</t>
  </si>
  <si>
    <t>泥桥村</t>
  </si>
  <si>
    <t>泰西村</t>
  </si>
  <si>
    <t>惠农补贴发放不及时</t>
  </si>
  <si>
    <t>岳星村</t>
  </si>
  <si>
    <t>新建村</t>
  </si>
  <si>
    <t>岳镇村</t>
  </si>
  <si>
    <t>塘桥村</t>
  </si>
  <si>
    <t>项桥村</t>
  </si>
  <si>
    <t>庄西村</t>
  </si>
  <si>
    <t>凡山村</t>
  </si>
  <si>
    <t>香塘村</t>
  </si>
  <si>
    <t>渠泾村</t>
  </si>
  <si>
    <t>浏河镇</t>
  </si>
  <si>
    <t>东仓村</t>
  </si>
  <si>
    <t>何桥村</t>
  </si>
  <si>
    <t>万安村</t>
  </si>
  <si>
    <t>张桥村</t>
  </si>
  <si>
    <t>闸北村</t>
  </si>
  <si>
    <t>新闸村</t>
  </si>
  <si>
    <t>浏南村</t>
  </si>
  <si>
    <t>新塘村</t>
  </si>
  <si>
    <t>浮桥镇</t>
  </si>
  <si>
    <t>茜泾村</t>
  </si>
  <si>
    <t>马北村</t>
  </si>
  <si>
    <t>丁泾村</t>
  </si>
  <si>
    <t>新邵村</t>
  </si>
  <si>
    <t>方桥村</t>
  </si>
  <si>
    <t>绿化村</t>
  </si>
  <si>
    <t>三市村</t>
  </si>
  <si>
    <t>浮桥村</t>
  </si>
  <si>
    <t>七丫村</t>
  </si>
  <si>
    <t>浪港村</t>
  </si>
  <si>
    <t>时思村</t>
  </si>
  <si>
    <t>牌楼社区</t>
  </si>
  <si>
    <t>老闸社区</t>
  </si>
  <si>
    <t>浮南社区</t>
  </si>
  <si>
    <t>建红社区</t>
  </si>
  <si>
    <t>时思社区</t>
  </si>
  <si>
    <t>九曲社区</t>
  </si>
  <si>
    <t>浮桥合作联社</t>
  </si>
  <si>
    <t>璜泾镇</t>
  </si>
  <si>
    <t>新华村</t>
  </si>
  <si>
    <t>新联村</t>
  </si>
  <si>
    <t>荣文村</t>
  </si>
  <si>
    <t>永乐村</t>
  </si>
  <si>
    <t>荡茜村</t>
  </si>
  <si>
    <t>王秀村</t>
  </si>
  <si>
    <t>孟河村</t>
  </si>
  <si>
    <t>孙桥村</t>
  </si>
  <si>
    <t>杨漕村</t>
  </si>
  <si>
    <t>新海村</t>
  </si>
  <si>
    <t>新明村</t>
  </si>
  <si>
    <t>长洲村</t>
  </si>
  <si>
    <t>雅鹿村</t>
  </si>
  <si>
    <t>双凤镇</t>
  </si>
  <si>
    <t>庆丰村</t>
  </si>
  <si>
    <t>凤中村</t>
  </si>
  <si>
    <t>黄桥村</t>
  </si>
  <si>
    <t>勤力村</t>
  </si>
  <si>
    <t>泥泾村</t>
  </si>
  <si>
    <t>维新村</t>
  </si>
  <si>
    <t>新湖村</t>
  </si>
  <si>
    <t>新卫村</t>
  </si>
  <si>
    <t>新闯村</t>
  </si>
  <si>
    <t>科教新城</t>
  </si>
  <si>
    <t>新丰社区</t>
  </si>
  <si>
    <t>娄东街道</t>
  </si>
  <si>
    <t>花北社区</t>
  </si>
  <si>
    <t>陆渡街道</t>
  </si>
  <si>
    <t>珠江社区</t>
  </si>
  <si>
    <t>小桥村</t>
  </si>
  <si>
    <t>岳南村</t>
  </si>
  <si>
    <t>红庙村</t>
  </si>
  <si>
    <t>陆渡村</t>
  </si>
  <si>
    <t>珠泾村</t>
  </si>
  <si>
    <t>全市合计</t>
  </si>
  <si>
    <t>/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</si>
</sst>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#,##0.00_ "/>
    <numFmt numFmtId="179" formatCode="0_);[Red]\(0\)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0000"/>
      <name val="黑体"/>
      <charset val="134"/>
    </font>
    <font>
      <sz val="11"/>
      <color rgb="FF000000"/>
      <name val="宋体"/>
      <charset val="134"/>
    </font>
    <font>
      <sz val="18"/>
      <color rgb="FF000000"/>
      <name val="方正小标宋简体"/>
      <charset val="134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b/>
      <sz val="12"/>
      <color theme="1"/>
      <name val="Times New Roman"/>
      <charset val="134"/>
    </font>
    <font>
      <b/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24" fillId="13" borderId="5" applyNumberFormat="0" applyAlignment="0" applyProtection="0">
      <alignment vertical="center"/>
    </xf>
    <xf numFmtId="0" fontId="25" fillId="14" borderId="10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0" fontId="0" fillId="0" borderId="0" xfId="0" applyNumberFormat="1" applyFill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76" fontId="6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179" fontId="7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77" fontId="7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0" fontId="4" fillId="0" borderId="0" xfId="0" applyNumberFormat="1" applyFont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0" fontId="5" fillId="0" borderId="0" xfId="0" applyNumberFormat="1" applyFont="1" applyBorder="1" applyAlignment="1">
      <alignment horizontal="center" vertical="center" wrapText="1"/>
    </xf>
    <xf numFmtId="10" fontId="5" fillId="0" borderId="0" xfId="0" applyNumberFormat="1" applyFont="1" applyFill="1" applyBorder="1" applyAlignment="1">
      <alignment horizontal="center" vertical="center" wrapText="1"/>
    </xf>
    <xf numFmtId="177" fontId="5" fillId="0" borderId="0" xfId="0" applyNumberFormat="1" applyFont="1" applyBorder="1" applyAlignment="1">
      <alignment horizontal="center" vertical="center" wrapText="1"/>
    </xf>
    <xf numFmtId="10" fontId="6" fillId="0" borderId="0" xfId="0" applyNumberFormat="1" applyFont="1" applyBorder="1" applyAlignment="1">
      <alignment horizontal="center" vertical="center" wrapText="1"/>
    </xf>
    <xf numFmtId="10" fontId="6" fillId="0" borderId="0" xfId="0" applyNumberFormat="1" applyFont="1" applyFill="1" applyBorder="1" applyAlignment="1">
      <alignment horizontal="center" vertical="center" wrapText="1"/>
    </xf>
    <xf numFmtId="177" fontId="6" fillId="0" borderId="0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8" fontId="5" fillId="0" borderId="0" xfId="0" applyNumberFormat="1" applyFont="1" applyBorder="1" applyAlignment="1">
      <alignment horizontal="center" vertical="center" wrapText="1"/>
    </xf>
    <xf numFmtId="178" fontId="6" fillId="0" borderId="0" xfId="0" applyNumberFormat="1" applyFont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 wrapText="1"/>
    </xf>
    <xf numFmtId="178" fontId="6" fillId="0" borderId="2" xfId="0" applyNumberFormat="1" applyFont="1" applyBorder="1" applyAlignment="1">
      <alignment horizontal="center" vertical="center" wrapText="1"/>
    </xf>
    <xf numFmtId="178" fontId="6" fillId="0" borderId="3" xfId="0" applyNumberFormat="1" applyFont="1" applyBorder="1" applyAlignment="1">
      <alignment horizontal="center" vertical="center" wrapText="1"/>
    </xf>
    <xf numFmtId="178" fontId="8" fillId="0" borderId="1" xfId="0" applyNumberFormat="1" applyFont="1" applyBorder="1" applyAlignment="1">
      <alignment horizontal="center" vertical="center"/>
    </xf>
    <xf numFmtId="178" fontId="9" fillId="0" borderId="2" xfId="0" applyNumberFormat="1" applyFont="1" applyBorder="1" applyAlignment="1">
      <alignment horizontal="center" vertical="center"/>
    </xf>
    <xf numFmtId="178" fontId="9" fillId="0" borderId="4" xfId="0" applyNumberFormat="1" applyFont="1" applyBorder="1" applyAlignment="1">
      <alignment horizontal="center" vertical="center"/>
    </xf>
    <xf numFmtId="178" fontId="9" fillId="0" borderId="3" xfId="0" applyNumberFormat="1" applyFont="1" applyBorder="1" applyAlignment="1">
      <alignment horizontal="center" vertical="center"/>
    </xf>
    <xf numFmtId="179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79" fontId="10" fillId="2" borderId="1" xfId="0" applyNumberFormat="1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  <xf numFmtId="177" fontId="10" fillId="2" borderId="1" xfId="0" applyNumberFormat="1" applyFont="1" applyFill="1" applyBorder="1" applyAlignment="1">
      <alignment horizontal="center" vertical="center"/>
    </xf>
    <xf numFmtId="10" fontId="10" fillId="2" borderId="1" xfId="0" applyNumberFormat="1" applyFont="1" applyFill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87"/>
  <sheetViews>
    <sheetView tabSelected="1" workbookViewId="0">
      <pane ySplit="5" topLeftCell="A6" activePane="bottomLeft" state="frozen"/>
      <selection/>
      <selection pane="bottomLeft" activeCell="M5" sqref="M5"/>
    </sheetView>
  </sheetViews>
  <sheetFormatPr defaultColWidth="9" defaultRowHeight="13.5"/>
  <cols>
    <col min="1" max="1" width="4.875" style="3" customWidth="1"/>
    <col min="2" max="2" width="10.625" style="3" customWidth="1"/>
    <col min="3" max="3" width="13.7416666666667" style="3" customWidth="1"/>
    <col min="4" max="5" width="9.625" style="3" customWidth="1"/>
    <col min="6" max="6" width="8.125" style="4" customWidth="1"/>
    <col min="7" max="7" width="11.75" style="3" customWidth="1"/>
    <col min="8" max="8" width="12.625" style="3" customWidth="1"/>
    <col min="9" max="9" width="8.125" style="4" customWidth="1"/>
    <col min="10" max="10" width="9.125" style="5" customWidth="1"/>
    <col min="11" max="11" width="10.125" style="5" customWidth="1"/>
    <col min="12" max="12" width="9.125" style="5" customWidth="1"/>
    <col min="13" max="13" width="20.875" style="3" customWidth="1"/>
    <col min="14" max="14" width="9.125" style="6" customWidth="1"/>
    <col min="15" max="15" width="9.16666666666667" style="5" customWidth="1"/>
    <col min="16" max="16" width="12.9083333333333" style="7" customWidth="1"/>
    <col min="17" max="17" width="14.4416666666667" style="8" customWidth="1"/>
    <col min="18" max="18" width="15.55" style="8" customWidth="1"/>
    <col min="19" max="19" width="12.625" style="3"/>
    <col min="20" max="16384" width="9" style="3"/>
  </cols>
  <sheetData>
    <row r="1" spans="1:18">
      <c r="A1" s="9" t="s">
        <v>0</v>
      </c>
      <c r="B1" s="9"/>
      <c r="C1" s="10"/>
      <c r="D1" s="10"/>
      <c r="E1" s="10"/>
      <c r="F1" s="11"/>
      <c r="G1" s="10"/>
      <c r="H1" s="10"/>
      <c r="I1" s="11"/>
      <c r="J1" s="31"/>
      <c r="K1" s="31"/>
      <c r="L1" s="31"/>
      <c r="M1" s="10"/>
      <c r="N1" s="32"/>
      <c r="O1" s="31"/>
      <c r="P1" s="33"/>
      <c r="Q1" s="47"/>
      <c r="R1" s="47"/>
    </row>
    <row r="2" ht="24" customHeight="1" spans="1:18">
      <c r="A2" s="12" t="s">
        <v>1</v>
      </c>
      <c r="B2" s="12"/>
      <c r="C2" s="12"/>
      <c r="D2" s="12"/>
      <c r="E2" s="12"/>
      <c r="F2" s="13"/>
      <c r="G2" s="12"/>
      <c r="H2" s="12"/>
      <c r="I2" s="13"/>
      <c r="J2" s="34"/>
      <c r="K2" s="34"/>
      <c r="L2" s="34"/>
      <c r="M2" s="12"/>
      <c r="N2" s="35"/>
      <c r="O2" s="34"/>
      <c r="P2" s="36"/>
      <c r="Q2" s="48"/>
      <c r="R2" s="48"/>
    </row>
    <row r="3" ht="14.25" customHeight="1" spans="1:18">
      <c r="A3" s="14"/>
      <c r="B3" s="14"/>
      <c r="C3" s="14"/>
      <c r="D3" s="14"/>
      <c r="E3" s="14"/>
      <c r="F3" s="15"/>
      <c r="G3" s="14"/>
      <c r="H3" s="14"/>
      <c r="I3" s="15"/>
      <c r="J3" s="37"/>
      <c r="K3" s="37"/>
      <c r="L3" s="37"/>
      <c r="M3" s="14"/>
      <c r="N3" s="38"/>
      <c r="O3" s="37"/>
      <c r="P3" s="39"/>
      <c r="Q3" s="49"/>
      <c r="R3" s="49"/>
    </row>
    <row r="4" s="1" customFormat="1" ht="32" customHeight="1" spans="1:18">
      <c r="A4" s="16" t="s">
        <v>2</v>
      </c>
      <c r="B4" s="17" t="s">
        <v>3</v>
      </c>
      <c r="C4" s="16" t="s">
        <v>4</v>
      </c>
      <c r="D4" s="16" t="s">
        <v>5</v>
      </c>
      <c r="E4" s="16"/>
      <c r="F4" s="18"/>
      <c r="G4" s="16" t="s">
        <v>6</v>
      </c>
      <c r="H4" s="16"/>
      <c r="I4" s="18"/>
      <c r="J4" s="40"/>
      <c r="K4" s="40" t="s">
        <v>7</v>
      </c>
      <c r="L4" s="41"/>
      <c r="M4" s="16" t="s">
        <v>8</v>
      </c>
      <c r="N4" s="41"/>
      <c r="O4" s="40" t="s">
        <v>9</v>
      </c>
      <c r="P4" s="42"/>
      <c r="Q4" s="50"/>
      <c r="R4" s="51" t="s">
        <v>10</v>
      </c>
    </row>
    <row r="5" s="1" customFormat="1" ht="28.5" spans="1:18">
      <c r="A5" s="16"/>
      <c r="B5" s="19"/>
      <c r="C5" s="16"/>
      <c r="D5" s="16" t="s">
        <v>11</v>
      </c>
      <c r="E5" s="16" t="s">
        <v>12</v>
      </c>
      <c r="F5" s="18" t="s">
        <v>13</v>
      </c>
      <c r="G5" s="16" t="s">
        <v>11</v>
      </c>
      <c r="H5" s="16" t="s">
        <v>12</v>
      </c>
      <c r="I5" s="18" t="s">
        <v>13</v>
      </c>
      <c r="J5" s="40" t="s">
        <v>14</v>
      </c>
      <c r="K5" s="40" t="s">
        <v>15</v>
      </c>
      <c r="L5" s="41" t="s">
        <v>14</v>
      </c>
      <c r="M5" s="16" t="s">
        <v>16</v>
      </c>
      <c r="N5" s="41" t="s">
        <v>14</v>
      </c>
      <c r="O5" s="40" t="s">
        <v>17</v>
      </c>
      <c r="P5" s="42" t="s">
        <v>18</v>
      </c>
      <c r="Q5" s="50" t="s">
        <v>19</v>
      </c>
      <c r="R5" s="52"/>
    </row>
    <row r="6" ht="22" customHeight="1" spans="1:18">
      <c r="A6" s="20">
        <v>1</v>
      </c>
      <c r="B6" s="21" t="s">
        <v>20</v>
      </c>
      <c r="C6" s="22" t="s">
        <v>21</v>
      </c>
      <c r="D6" s="23">
        <v>4110</v>
      </c>
      <c r="E6" s="23">
        <v>2113</v>
      </c>
      <c r="F6" s="24">
        <v>23</v>
      </c>
      <c r="G6" s="25">
        <v>4630</v>
      </c>
      <c r="H6" s="25">
        <v>2250</v>
      </c>
      <c r="I6" s="43">
        <v>25</v>
      </c>
      <c r="J6" s="44">
        <v>0</v>
      </c>
      <c r="K6" s="44">
        <v>1</v>
      </c>
      <c r="L6" s="45">
        <f>(1-K6)/2</f>
        <v>0</v>
      </c>
      <c r="M6" s="20" t="s">
        <v>22</v>
      </c>
      <c r="N6" s="45">
        <v>0</v>
      </c>
      <c r="O6" s="44">
        <f>J6+N6+L6</f>
        <v>0</v>
      </c>
      <c r="P6" s="46">
        <f>150*(1-O6)</f>
        <v>150</v>
      </c>
      <c r="Q6" s="53">
        <f>P6*E6</f>
        <v>316950</v>
      </c>
      <c r="R6" s="54">
        <f>SUM(Q6:Q10)</f>
        <v>1968112.12624585</v>
      </c>
    </row>
    <row r="7" ht="22" customHeight="1" spans="1:18">
      <c r="A7" s="20">
        <v>2</v>
      </c>
      <c r="B7" s="26"/>
      <c r="C7" s="22" t="s">
        <v>23</v>
      </c>
      <c r="D7" s="23">
        <v>4869</v>
      </c>
      <c r="E7" s="23">
        <v>2562</v>
      </c>
      <c r="F7" s="24">
        <v>26</v>
      </c>
      <c r="G7" s="25">
        <v>5385</v>
      </c>
      <c r="H7" s="25">
        <v>2750</v>
      </c>
      <c r="I7" s="43">
        <v>26</v>
      </c>
      <c r="J7" s="44">
        <f t="shared" ref="J7:J14" si="0">(F7-I7)/F7*0.5</f>
        <v>0</v>
      </c>
      <c r="K7" s="44">
        <v>1</v>
      </c>
      <c r="L7" s="45">
        <f>(1-K7)/2</f>
        <v>0</v>
      </c>
      <c r="M7" s="20" t="s">
        <v>22</v>
      </c>
      <c r="N7" s="45">
        <v>0</v>
      </c>
      <c r="O7" s="44">
        <f>J7+N7+L7</f>
        <v>0</v>
      </c>
      <c r="P7" s="46">
        <f>150*(1-O7)</f>
        <v>150</v>
      </c>
      <c r="Q7" s="53">
        <f>P7*E7</f>
        <v>384300</v>
      </c>
      <c r="R7" s="55"/>
    </row>
    <row r="8" ht="22" customHeight="1" spans="1:18">
      <c r="A8" s="20">
        <v>3</v>
      </c>
      <c r="B8" s="26"/>
      <c r="C8" s="22" t="s">
        <v>24</v>
      </c>
      <c r="D8" s="23">
        <v>1971</v>
      </c>
      <c r="E8" s="23">
        <v>881</v>
      </c>
      <c r="F8" s="24">
        <v>9</v>
      </c>
      <c r="G8" s="25">
        <v>2288.33</v>
      </c>
      <c r="H8" s="25">
        <v>988.33</v>
      </c>
      <c r="I8" s="43">
        <v>9</v>
      </c>
      <c r="J8" s="44">
        <f t="shared" si="0"/>
        <v>0</v>
      </c>
      <c r="K8" s="44">
        <v>1</v>
      </c>
      <c r="L8" s="45">
        <f>(1-K8)/2</f>
        <v>0</v>
      </c>
      <c r="M8" s="20" t="s">
        <v>22</v>
      </c>
      <c r="N8" s="45">
        <v>0</v>
      </c>
      <c r="O8" s="44">
        <f>J8+N8+L8</f>
        <v>0</v>
      </c>
      <c r="P8" s="46">
        <f>150*(1-O8)</f>
        <v>150</v>
      </c>
      <c r="Q8" s="53">
        <f>P8*E8</f>
        <v>132150</v>
      </c>
      <c r="R8" s="55"/>
    </row>
    <row r="9" ht="22" customHeight="1" spans="1:18">
      <c r="A9" s="20">
        <v>4</v>
      </c>
      <c r="B9" s="26"/>
      <c r="C9" s="22" t="s">
        <v>25</v>
      </c>
      <c r="D9" s="23">
        <v>7764</v>
      </c>
      <c r="E9" s="23">
        <v>4263</v>
      </c>
      <c r="F9" s="24">
        <v>43</v>
      </c>
      <c r="G9" s="25">
        <v>8837.8</v>
      </c>
      <c r="H9" s="25">
        <v>4613.8</v>
      </c>
      <c r="I9" s="43">
        <v>23</v>
      </c>
      <c r="J9" s="44">
        <f t="shared" si="0"/>
        <v>0.232558139534884</v>
      </c>
      <c r="K9" s="44">
        <v>1</v>
      </c>
      <c r="L9" s="45">
        <f>(1-K9)/2</f>
        <v>0</v>
      </c>
      <c r="M9" s="20" t="s">
        <v>22</v>
      </c>
      <c r="N9" s="45">
        <v>0</v>
      </c>
      <c r="O9" s="44">
        <f>J9+N9+L9</f>
        <v>0.232558139534884</v>
      </c>
      <c r="P9" s="46">
        <f>150*(1-O9)</f>
        <v>115.116279069767</v>
      </c>
      <c r="Q9" s="53">
        <f>P9*E9</f>
        <v>490740.697674419</v>
      </c>
      <c r="R9" s="55"/>
    </row>
    <row r="10" ht="22" customHeight="1" spans="1:18">
      <c r="A10" s="20">
        <v>5</v>
      </c>
      <c r="B10" s="27"/>
      <c r="C10" s="22" t="s">
        <v>26</v>
      </c>
      <c r="D10" s="23">
        <v>9186</v>
      </c>
      <c r="E10" s="23">
        <v>4781</v>
      </c>
      <c r="F10" s="24">
        <v>49</v>
      </c>
      <c r="G10" s="25">
        <v>9974.61</v>
      </c>
      <c r="H10" s="25">
        <v>4962.61</v>
      </c>
      <c r="I10" s="43">
        <v>39</v>
      </c>
      <c r="J10" s="44">
        <f t="shared" si="0"/>
        <v>0.102040816326531</v>
      </c>
      <c r="K10" s="44">
        <v>1</v>
      </c>
      <c r="L10" s="45">
        <f>(1-K10)/2</f>
        <v>0</v>
      </c>
      <c r="M10" s="20" t="s">
        <v>22</v>
      </c>
      <c r="N10" s="45">
        <v>0</v>
      </c>
      <c r="O10" s="44">
        <f>J10+N10+L10</f>
        <v>0.102040816326531</v>
      </c>
      <c r="P10" s="46">
        <f>150*(1-O10)</f>
        <v>134.69387755102</v>
      </c>
      <c r="Q10" s="53">
        <f>P10*E10</f>
        <v>643971.428571429</v>
      </c>
      <c r="R10" s="56"/>
    </row>
    <row r="11" ht="22" customHeight="1" spans="1:18">
      <c r="A11" s="20">
        <v>6</v>
      </c>
      <c r="B11" s="21" t="s">
        <v>27</v>
      </c>
      <c r="C11" s="20" t="s">
        <v>28</v>
      </c>
      <c r="D11" s="23">
        <v>622</v>
      </c>
      <c r="E11" s="23">
        <v>342</v>
      </c>
      <c r="F11" s="24">
        <v>3</v>
      </c>
      <c r="G11" s="25">
        <v>760</v>
      </c>
      <c r="H11" s="25">
        <v>397.44</v>
      </c>
      <c r="I11" s="43">
        <v>0</v>
      </c>
      <c r="J11" s="44">
        <f t="shared" si="0"/>
        <v>0.5</v>
      </c>
      <c r="K11" s="44">
        <v>1</v>
      </c>
      <c r="L11" s="45">
        <f t="shared" ref="L11:L38" si="1">(1-K11)/2</f>
        <v>0</v>
      </c>
      <c r="M11" s="20" t="s">
        <v>22</v>
      </c>
      <c r="N11" s="45">
        <v>0</v>
      </c>
      <c r="O11" s="44">
        <f t="shared" ref="O11:O38" si="2">J11+N11+L11</f>
        <v>0.5</v>
      </c>
      <c r="P11" s="46">
        <f t="shared" ref="P11:P38" si="3">150*(1-O11)</f>
        <v>75</v>
      </c>
      <c r="Q11" s="53">
        <f t="shared" ref="Q11:Q38" si="4">P11*E11</f>
        <v>25650</v>
      </c>
      <c r="R11" s="54">
        <f>SUM(Q11:Q30)</f>
        <v>5396910.8960184</v>
      </c>
    </row>
    <row r="12" ht="22" customHeight="1" spans="1:18">
      <c r="A12" s="20">
        <v>7</v>
      </c>
      <c r="B12" s="26"/>
      <c r="C12" s="20" t="s">
        <v>29</v>
      </c>
      <c r="D12" s="23">
        <v>1382</v>
      </c>
      <c r="E12" s="23">
        <v>907</v>
      </c>
      <c r="F12" s="24">
        <v>9</v>
      </c>
      <c r="G12" s="25">
        <v>1709</v>
      </c>
      <c r="H12" s="25">
        <v>1033.1</v>
      </c>
      <c r="I12" s="43">
        <v>5</v>
      </c>
      <c r="J12" s="44">
        <f t="shared" si="0"/>
        <v>0.222222222222222</v>
      </c>
      <c r="K12" s="44">
        <v>1</v>
      </c>
      <c r="L12" s="45">
        <f t="shared" si="1"/>
        <v>0</v>
      </c>
      <c r="M12" s="20" t="s">
        <v>22</v>
      </c>
      <c r="N12" s="45">
        <v>0</v>
      </c>
      <c r="O12" s="44">
        <f t="shared" si="2"/>
        <v>0.222222222222222</v>
      </c>
      <c r="P12" s="46">
        <f t="shared" si="3"/>
        <v>116.666666666667</v>
      </c>
      <c r="Q12" s="53">
        <f t="shared" si="4"/>
        <v>105816.666666667</v>
      </c>
      <c r="R12" s="55"/>
    </row>
    <row r="13" ht="22" customHeight="1" spans="1:18">
      <c r="A13" s="20">
        <v>8</v>
      </c>
      <c r="B13" s="26"/>
      <c r="C13" s="20" t="s">
        <v>30</v>
      </c>
      <c r="D13" s="23">
        <v>2831</v>
      </c>
      <c r="E13" s="23">
        <v>1553</v>
      </c>
      <c r="F13" s="24">
        <v>15</v>
      </c>
      <c r="G13" s="25">
        <v>3388.36</v>
      </c>
      <c r="H13" s="25">
        <v>1694</v>
      </c>
      <c r="I13" s="43">
        <v>6</v>
      </c>
      <c r="J13" s="44">
        <f t="shared" si="0"/>
        <v>0.3</v>
      </c>
      <c r="K13" s="44">
        <v>1</v>
      </c>
      <c r="L13" s="45">
        <f t="shared" si="1"/>
        <v>0</v>
      </c>
      <c r="M13" s="20" t="s">
        <v>22</v>
      </c>
      <c r="N13" s="45">
        <v>0</v>
      </c>
      <c r="O13" s="44">
        <f t="shared" si="2"/>
        <v>0.3</v>
      </c>
      <c r="P13" s="46">
        <f t="shared" si="3"/>
        <v>105</v>
      </c>
      <c r="Q13" s="53">
        <f t="shared" si="4"/>
        <v>163065</v>
      </c>
      <c r="R13" s="55"/>
    </row>
    <row r="14" ht="22" customHeight="1" spans="1:18">
      <c r="A14" s="20">
        <v>9</v>
      </c>
      <c r="B14" s="26"/>
      <c r="C14" s="20" t="s">
        <v>31</v>
      </c>
      <c r="D14" s="23">
        <v>218</v>
      </c>
      <c r="E14" s="23">
        <v>118</v>
      </c>
      <c r="F14" s="24">
        <v>1</v>
      </c>
      <c r="G14" s="25">
        <v>270</v>
      </c>
      <c r="H14" s="25">
        <v>137.5</v>
      </c>
      <c r="I14" s="43">
        <v>0</v>
      </c>
      <c r="J14" s="44">
        <f t="shared" si="0"/>
        <v>0.5</v>
      </c>
      <c r="K14" s="44">
        <v>1</v>
      </c>
      <c r="L14" s="45">
        <f t="shared" si="1"/>
        <v>0</v>
      </c>
      <c r="M14" s="20" t="s">
        <v>22</v>
      </c>
      <c r="N14" s="45">
        <v>0</v>
      </c>
      <c r="O14" s="44">
        <f t="shared" si="2"/>
        <v>0.5</v>
      </c>
      <c r="P14" s="46">
        <f t="shared" si="3"/>
        <v>75</v>
      </c>
      <c r="Q14" s="53">
        <f t="shared" si="4"/>
        <v>8850</v>
      </c>
      <c r="R14" s="55"/>
    </row>
    <row r="15" ht="22" customHeight="1" spans="1:18">
      <c r="A15" s="20">
        <v>10</v>
      </c>
      <c r="B15" s="26"/>
      <c r="C15" s="20" t="s">
        <v>32</v>
      </c>
      <c r="D15" s="23">
        <v>3117</v>
      </c>
      <c r="E15" s="23">
        <v>1667</v>
      </c>
      <c r="F15" s="24">
        <v>16</v>
      </c>
      <c r="G15" s="25">
        <v>3757.18</v>
      </c>
      <c r="H15" s="25">
        <v>1855</v>
      </c>
      <c r="I15" s="43">
        <v>16</v>
      </c>
      <c r="J15" s="44">
        <f>(F15-I15)/F15*0.5</f>
        <v>0</v>
      </c>
      <c r="K15" s="44">
        <v>1</v>
      </c>
      <c r="L15" s="45">
        <f t="shared" si="1"/>
        <v>0</v>
      </c>
      <c r="M15" s="20" t="s">
        <v>22</v>
      </c>
      <c r="N15" s="45">
        <v>0</v>
      </c>
      <c r="O15" s="44">
        <f t="shared" si="2"/>
        <v>0</v>
      </c>
      <c r="P15" s="46">
        <f t="shared" si="3"/>
        <v>150</v>
      </c>
      <c r="Q15" s="53">
        <f t="shared" si="4"/>
        <v>250050</v>
      </c>
      <c r="R15" s="55"/>
    </row>
    <row r="16" ht="22" customHeight="1" spans="1:18">
      <c r="A16" s="20">
        <v>11</v>
      </c>
      <c r="B16" s="26"/>
      <c r="C16" s="20" t="s">
        <v>33</v>
      </c>
      <c r="D16" s="23">
        <v>5986</v>
      </c>
      <c r="E16" s="23">
        <v>3248</v>
      </c>
      <c r="F16" s="24">
        <v>32</v>
      </c>
      <c r="G16" s="25">
        <v>7351.72</v>
      </c>
      <c r="H16" s="25">
        <v>3609.33</v>
      </c>
      <c r="I16" s="43">
        <v>9</v>
      </c>
      <c r="J16" s="44">
        <f t="shared" ref="J11:J41" si="5">(F16-I16)/F16*0.5</f>
        <v>0.359375</v>
      </c>
      <c r="K16" s="44">
        <v>1</v>
      </c>
      <c r="L16" s="45">
        <f t="shared" si="1"/>
        <v>0</v>
      </c>
      <c r="M16" s="20" t="s">
        <v>22</v>
      </c>
      <c r="N16" s="45">
        <v>0</v>
      </c>
      <c r="O16" s="44">
        <f t="shared" si="2"/>
        <v>0.359375</v>
      </c>
      <c r="P16" s="46">
        <f t="shared" si="3"/>
        <v>96.09375</v>
      </c>
      <c r="Q16" s="53">
        <f t="shared" si="4"/>
        <v>312112.5</v>
      </c>
      <c r="R16" s="55"/>
    </row>
    <row r="17" ht="22" customHeight="1" spans="1:18">
      <c r="A17" s="20">
        <v>12</v>
      </c>
      <c r="B17" s="26"/>
      <c r="C17" s="20" t="s">
        <v>34</v>
      </c>
      <c r="D17" s="23">
        <v>2088</v>
      </c>
      <c r="E17" s="23">
        <v>1089</v>
      </c>
      <c r="F17" s="24">
        <v>11</v>
      </c>
      <c r="G17" s="25">
        <v>2109</v>
      </c>
      <c r="H17" s="25">
        <v>1089</v>
      </c>
      <c r="I17" s="43">
        <v>5</v>
      </c>
      <c r="J17" s="44">
        <f t="shared" si="5"/>
        <v>0.272727272727273</v>
      </c>
      <c r="K17" s="44">
        <v>1</v>
      </c>
      <c r="L17" s="45">
        <f t="shared" si="1"/>
        <v>0</v>
      </c>
      <c r="M17" s="20" t="s">
        <v>22</v>
      </c>
      <c r="N17" s="45">
        <v>0</v>
      </c>
      <c r="O17" s="44">
        <f t="shared" si="2"/>
        <v>0.272727272727273</v>
      </c>
      <c r="P17" s="46">
        <f t="shared" si="3"/>
        <v>109.090909090909</v>
      </c>
      <c r="Q17" s="53">
        <f t="shared" si="4"/>
        <v>118800</v>
      </c>
      <c r="R17" s="55"/>
    </row>
    <row r="18" ht="22" customHeight="1" spans="1:18">
      <c r="A18" s="20">
        <v>13</v>
      </c>
      <c r="B18" s="26"/>
      <c r="C18" s="20" t="s">
        <v>35</v>
      </c>
      <c r="D18" s="23">
        <v>3455</v>
      </c>
      <c r="E18" s="23">
        <v>1753</v>
      </c>
      <c r="F18" s="24">
        <v>17</v>
      </c>
      <c r="G18" s="25">
        <v>3947</v>
      </c>
      <c r="H18" s="25">
        <v>2250</v>
      </c>
      <c r="I18" s="43">
        <v>19</v>
      </c>
      <c r="J18" s="44">
        <v>0</v>
      </c>
      <c r="K18" s="44">
        <v>1</v>
      </c>
      <c r="L18" s="45">
        <f t="shared" si="1"/>
        <v>0</v>
      </c>
      <c r="M18" s="20" t="s">
        <v>22</v>
      </c>
      <c r="N18" s="45">
        <v>0</v>
      </c>
      <c r="O18" s="44">
        <f t="shared" si="2"/>
        <v>0</v>
      </c>
      <c r="P18" s="46">
        <f t="shared" si="3"/>
        <v>150</v>
      </c>
      <c r="Q18" s="53">
        <f t="shared" si="4"/>
        <v>262950</v>
      </c>
      <c r="R18" s="55"/>
    </row>
    <row r="19" ht="22" customHeight="1" spans="1:18">
      <c r="A19" s="20">
        <v>14</v>
      </c>
      <c r="B19" s="26"/>
      <c r="C19" s="20" t="s">
        <v>36</v>
      </c>
      <c r="D19" s="23">
        <v>8657</v>
      </c>
      <c r="E19" s="23">
        <v>4757</v>
      </c>
      <c r="F19" s="24">
        <v>48</v>
      </c>
      <c r="G19" s="25">
        <v>10418</v>
      </c>
      <c r="H19" s="25">
        <v>5117.1</v>
      </c>
      <c r="I19" s="43">
        <v>48</v>
      </c>
      <c r="J19" s="44">
        <f t="shared" si="5"/>
        <v>0</v>
      </c>
      <c r="K19" s="44">
        <v>1</v>
      </c>
      <c r="L19" s="45">
        <f t="shared" si="1"/>
        <v>0</v>
      </c>
      <c r="M19" s="20" t="s">
        <v>22</v>
      </c>
      <c r="N19" s="45">
        <v>0</v>
      </c>
      <c r="O19" s="44">
        <f t="shared" si="2"/>
        <v>0</v>
      </c>
      <c r="P19" s="46">
        <f t="shared" si="3"/>
        <v>150</v>
      </c>
      <c r="Q19" s="53">
        <f t="shared" si="4"/>
        <v>713550</v>
      </c>
      <c r="R19" s="55"/>
    </row>
    <row r="20" ht="22" customHeight="1" spans="1:18">
      <c r="A20" s="20">
        <v>15</v>
      </c>
      <c r="B20" s="26"/>
      <c r="C20" s="20" t="s">
        <v>37</v>
      </c>
      <c r="D20" s="23">
        <v>9753</v>
      </c>
      <c r="E20" s="23">
        <v>5238</v>
      </c>
      <c r="F20" s="24">
        <v>52</v>
      </c>
      <c r="G20" s="25">
        <v>11190</v>
      </c>
      <c r="H20" s="25">
        <v>5440</v>
      </c>
      <c r="I20" s="43">
        <v>47</v>
      </c>
      <c r="J20" s="44">
        <f t="shared" si="5"/>
        <v>0.0480769230769231</v>
      </c>
      <c r="K20" s="44">
        <v>1</v>
      </c>
      <c r="L20" s="45">
        <f t="shared" si="1"/>
        <v>0</v>
      </c>
      <c r="M20" s="20" t="s">
        <v>22</v>
      </c>
      <c r="N20" s="45">
        <v>0</v>
      </c>
      <c r="O20" s="44">
        <f t="shared" si="2"/>
        <v>0.0480769230769231</v>
      </c>
      <c r="P20" s="46">
        <f t="shared" si="3"/>
        <v>142.788461538462</v>
      </c>
      <c r="Q20" s="53">
        <f t="shared" si="4"/>
        <v>747925.961538461</v>
      </c>
      <c r="R20" s="55"/>
    </row>
    <row r="21" ht="22" customHeight="1" spans="1:18">
      <c r="A21" s="20">
        <v>16</v>
      </c>
      <c r="B21" s="26"/>
      <c r="C21" s="20" t="s">
        <v>38</v>
      </c>
      <c r="D21" s="23">
        <v>5726</v>
      </c>
      <c r="E21" s="23">
        <v>3091</v>
      </c>
      <c r="F21" s="24">
        <v>31</v>
      </c>
      <c r="G21" s="25">
        <v>6868</v>
      </c>
      <c r="H21" s="25">
        <v>3434</v>
      </c>
      <c r="I21" s="43">
        <v>32.5</v>
      </c>
      <c r="J21" s="44">
        <v>0</v>
      </c>
      <c r="K21" s="44">
        <v>1</v>
      </c>
      <c r="L21" s="45">
        <f t="shared" si="1"/>
        <v>0</v>
      </c>
      <c r="M21" s="20" t="s">
        <v>39</v>
      </c>
      <c r="N21" s="45">
        <v>0.05</v>
      </c>
      <c r="O21" s="44">
        <f t="shared" si="2"/>
        <v>0.05</v>
      </c>
      <c r="P21" s="46">
        <f t="shared" si="3"/>
        <v>142.5</v>
      </c>
      <c r="Q21" s="53">
        <f t="shared" si="4"/>
        <v>440467.5</v>
      </c>
      <c r="R21" s="55"/>
    </row>
    <row r="22" ht="22" customHeight="1" spans="1:18">
      <c r="A22" s="20">
        <v>17</v>
      </c>
      <c r="B22" s="26"/>
      <c r="C22" s="20" t="s">
        <v>40</v>
      </c>
      <c r="D22" s="23">
        <v>3834</v>
      </c>
      <c r="E22" s="23">
        <v>2054</v>
      </c>
      <c r="F22" s="24">
        <v>20</v>
      </c>
      <c r="G22" s="25">
        <v>4800</v>
      </c>
      <c r="H22" s="25">
        <v>2400</v>
      </c>
      <c r="I22" s="43">
        <v>10</v>
      </c>
      <c r="J22" s="44">
        <f t="shared" si="5"/>
        <v>0.25</v>
      </c>
      <c r="K22" s="44">
        <v>1</v>
      </c>
      <c r="L22" s="45">
        <f t="shared" si="1"/>
        <v>0</v>
      </c>
      <c r="M22" s="20" t="s">
        <v>22</v>
      </c>
      <c r="N22" s="45">
        <v>0</v>
      </c>
      <c r="O22" s="44">
        <f t="shared" si="2"/>
        <v>0.25</v>
      </c>
      <c r="P22" s="46">
        <f t="shared" si="3"/>
        <v>112.5</v>
      </c>
      <c r="Q22" s="53">
        <f t="shared" si="4"/>
        <v>231075</v>
      </c>
      <c r="R22" s="55"/>
    </row>
    <row r="23" ht="22" customHeight="1" spans="1:18">
      <c r="A23" s="20">
        <v>18</v>
      </c>
      <c r="B23" s="26"/>
      <c r="C23" s="20" t="s">
        <v>41</v>
      </c>
      <c r="D23" s="23">
        <v>1517</v>
      </c>
      <c r="E23" s="23">
        <v>791</v>
      </c>
      <c r="F23" s="24">
        <v>8</v>
      </c>
      <c r="G23" s="25">
        <v>1850</v>
      </c>
      <c r="H23" s="25">
        <v>925</v>
      </c>
      <c r="I23" s="43">
        <v>8</v>
      </c>
      <c r="J23" s="44">
        <f t="shared" si="5"/>
        <v>0</v>
      </c>
      <c r="K23" s="44">
        <v>1</v>
      </c>
      <c r="L23" s="45">
        <f t="shared" si="1"/>
        <v>0</v>
      </c>
      <c r="M23" s="20" t="s">
        <v>22</v>
      </c>
      <c r="N23" s="45">
        <v>0</v>
      </c>
      <c r="O23" s="44">
        <f t="shared" si="2"/>
        <v>0</v>
      </c>
      <c r="P23" s="46">
        <f t="shared" si="3"/>
        <v>150</v>
      </c>
      <c r="Q23" s="53">
        <f t="shared" si="4"/>
        <v>118650</v>
      </c>
      <c r="R23" s="55"/>
    </row>
    <row r="24" ht="22" customHeight="1" spans="1:18">
      <c r="A24" s="20">
        <v>19</v>
      </c>
      <c r="B24" s="26"/>
      <c r="C24" s="28" t="s">
        <v>42</v>
      </c>
      <c r="D24" s="23">
        <v>1279</v>
      </c>
      <c r="E24" s="23">
        <v>687</v>
      </c>
      <c r="F24" s="24">
        <v>7</v>
      </c>
      <c r="G24" s="25">
        <v>1483.34</v>
      </c>
      <c r="H24" s="25">
        <v>800</v>
      </c>
      <c r="I24" s="43">
        <v>7</v>
      </c>
      <c r="J24" s="44">
        <f t="shared" si="5"/>
        <v>0</v>
      </c>
      <c r="K24" s="44">
        <v>1</v>
      </c>
      <c r="L24" s="45">
        <f t="shared" si="1"/>
        <v>0</v>
      </c>
      <c r="M24" s="20" t="s">
        <v>39</v>
      </c>
      <c r="N24" s="45">
        <v>0.05</v>
      </c>
      <c r="O24" s="44">
        <f t="shared" si="2"/>
        <v>0.05</v>
      </c>
      <c r="P24" s="46">
        <f t="shared" si="3"/>
        <v>142.5</v>
      </c>
      <c r="Q24" s="53">
        <f t="shared" si="4"/>
        <v>97897.5</v>
      </c>
      <c r="R24" s="55"/>
    </row>
    <row r="25" ht="22" customHeight="1" spans="1:18">
      <c r="A25" s="20">
        <v>20</v>
      </c>
      <c r="B25" s="26"/>
      <c r="C25" s="28" t="s">
        <v>43</v>
      </c>
      <c r="D25" s="23">
        <v>5474</v>
      </c>
      <c r="E25" s="23">
        <v>2958</v>
      </c>
      <c r="F25" s="24">
        <v>29</v>
      </c>
      <c r="G25" s="25">
        <v>7000</v>
      </c>
      <c r="H25" s="25">
        <v>3600</v>
      </c>
      <c r="I25" s="43">
        <v>10</v>
      </c>
      <c r="J25" s="44">
        <f t="shared" si="5"/>
        <v>0.327586206896552</v>
      </c>
      <c r="K25" s="44">
        <v>1</v>
      </c>
      <c r="L25" s="45">
        <f t="shared" si="1"/>
        <v>0</v>
      </c>
      <c r="M25" s="20" t="s">
        <v>39</v>
      </c>
      <c r="N25" s="45">
        <v>0.05</v>
      </c>
      <c r="O25" s="44">
        <f t="shared" si="2"/>
        <v>0.377586206896552</v>
      </c>
      <c r="P25" s="46">
        <f t="shared" si="3"/>
        <v>93.3620689655173</v>
      </c>
      <c r="Q25" s="53">
        <f t="shared" si="4"/>
        <v>276165</v>
      </c>
      <c r="R25" s="55"/>
    </row>
    <row r="26" ht="22" customHeight="1" spans="1:18">
      <c r="A26" s="20">
        <v>21</v>
      </c>
      <c r="B26" s="26"/>
      <c r="C26" s="20" t="s">
        <v>44</v>
      </c>
      <c r="D26" s="23">
        <v>6875</v>
      </c>
      <c r="E26" s="23">
        <v>3780</v>
      </c>
      <c r="F26" s="24">
        <v>37</v>
      </c>
      <c r="G26" s="25">
        <v>6875</v>
      </c>
      <c r="H26" s="25">
        <v>4050</v>
      </c>
      <c r="I26" s="43">
        <v>28</v>
      </c>
      <c r="J26" s="44">
        <f t="shared" si="5"/>
        <v>0.121621621621622</v>
      </c>
      <c r="K26" s="44">
        <v>1</v>
      </c>
      <c r="L26" s="45">
        <f t="shared" si="1"/>
        <v>0</v>
      </c>
      <c r="M26" s="20" t="s">
        <v>39</v>
      </c>
      <c r="N26" s="45">
        <v>0.05</v>
      </c>
      <c r="O26" s="44">
        <f t="shared" si="2"/>
        <v>0.171621621621622</v>
      </c>
      <c r="P26" s="46">
        <f t="shared" si="3"/>
        <v>124.256756756757</v>
      </c>
      <c r="Q26" s="53">
        <f t="shared" si="4"/>
        <v>469690.540540541</v>
      </c>
      <c r="R26" s="55"/>
    </row>
    <row r="27" ht="22" customHeight="1" spans="1:18">
      <c r="A27" s="20">
        <v>22</v>
      </c>
      <c r="B27" s="26"/>
      <c r="C27" s="20" t="s">
        <v>45</v>
      </c>
      <c r="D27" s="23">
        <v>6668</v>
      </c>
      <c r="E27" s="23">
        <v>3629</v>
      </c>
      <c r="F27" s="24">
        <v>36</v>
      </c>
      <c r="G27" s="25">
        <v>7844.09</v>
      </c>
      <c r="H27" s="29">
        <v>3937</v>
      </c>
      <c r="I27" s="43">
        <v>36.5</v>
      </c>
      <c r="J27" s="44">
        <v>0</v>
      </c>
      <c r="K27" s="44">
        <v>1</v>
      </c>
      <c r="L27" s="45">
        <f t="shared" si="1"/>
        <v>0</v>
      </c>
      <c r="M27" s="20" t="s">
        <v>39</v>
      </c>
      <c r="N27" s="45">
        <v>0.05</v>
      </c>
      <c r="O27" s="44">
        <f t="shared" si="2"/>
        <v>0.05</v>
      </c>
      <c r="P27" s="46">
        <f t="shared" si="3"/>
        <v>142.5</v>
      </c>
      <c r="Q27" s="53">
        <f t="shared" si="4"/>
        <v>517132.5</v>
      </c>
      <c r="R27" s="55"/>
    </row>
    <row r="28" ht="22" customHeight="1" spans="1:18">
      <c r="A28" s="20">
        <v>23</v>
      </c>
      <c r="B28" s="26"/>
      <c r="C28" s="20" t="s">
        <v>46</v>
      </c>
      <c r="D28" s="23">
        <v>4308</v>
      </c>
      <c r="E28" s="23">
        <v>2278</v>
      </c>
      <c r="F28" s="24">
        <v>22</v>
      </c>
      <c r="G28" s="25">
        <v>5237.9</v>
      </c>
      <c r="H28" s="25">
        <v>2513</v>
      </c>
      <c r="I28" s="43">
        <v>3</v>
      </c>
      <c r="J28" s="44">
        <f t="shared" si="5"/>
        <v>0.431818181818182</v>
      </c>
      <c r="K28" s="44">
        <v>1</v>
      </c>
      <c r="L28" s="45">
        <f t="shared" si="1"/>
        <v>0</v>
      </c>
      <c r="M28" s="20" t="s">
        <v>39</v>
      </c>
      <c r="N28" s="45">
        <v>0.05</v>
      </c>
      <c r="O28" s="44">
        <f t="shared" si="2"/>
        <v>0.481818181818182</v>
      </c>
      <c r="P28" s="46">
        <f t="shared" si="3"/>
        <v>77.7272727272727</v>
      </c>
      <c r="Q28" s="53">
        <f t="shared" si="4"/>
        <v>177062.727272727</v>
      </c>
      <c r="R28" s="55"/>
    </row>
    <row r="29" ht="22" customHeight="1" spans="1:18">
      <c r="A29" s="20">
        <v>24</v>
      </c>
      <c r="B29" s="26"/>
      <c r="C29" s="20" t="s">
        <v>47</v>
      </c>
      <c r="D29" s="23">
        <v>1157</v>
      </c>
      <c r="E29" s="23">
        <v>635</v>
      </c>
      <c r="F29" s="24">
        <v>6</v>
      </c>
      <c r="G29" s="25">
        <v>1530</v>
      </c>
      <c r="H29" s="25">
        <v>750</v>
      </c>
      <c r="I29" s="43">
        <v>3</v>
      </c>
      <c r="J29" s="44">
        <f t="shared" si="5"/>
        <v>0.25</v>
      </c>
      <c r="K29" s="44">
        <v>1</v>
      </c>
      <c r="L29" s="45">
        <f t="shared" si="1"/>
        <v>0</v>
      </c>
      <c r="M29" s="20" t="s">
        <v>22</v>
      </c>
      <c r="N29" s="45">
        <v>0</v>
      </c>
      <c r="O29" s="44">
        <f t="shared" si="2"/>
        <v>0.25</v>
      </c>
      <c r="P29" s="46">
        <f t="shared" si="3"/>
        <v>112.5</v>
      </c>
      <c r="Q29" s="53">
        <f t="shared" si="4"/>
        <v>71437.5</v>
      </c>
      <c r="R29" s="55"/>
    </row>
    <row r="30" ht="22" customHeight="1" spans="1:18">
      <c r="A30" s="20">
        <v>25</v>
      </c>
      <c r="B30" s="27"/>
      <c r="C30" s="20" t="s">
        <v>48</v>
      </c>
      <c r="D30" s="23">
        <v>3653</v>
      </c>
      <c r="E30" s="23">
        <v>2025</v>
      </c>
      <c r="F30" s="24">
        <v>20</v>
      </c>
      <c r="G30" s="25">
        <v>4508.7</v>
      </c>
      <c r="H30" s="25">
        <v>2204.97</v>
      </c>
      <c r="I30" s="43">
        <v>20</v>
      </c>
      <c r="J30" s="44">
        <f t="shared" si="5"/>
        <v>0</v>
      </c>
      <c r="K30" s="44">
        <v>1</v>
      </c>
      <c r="L30" s="45">
        <f t="shared" si="1"/>
        <v>0</v>
      </c>
      <c r="M30" s="20" t="s">
        <v>39</v>
      </c>
      <c r="N30" s="45">
        <v>0.05</v>
      </c>
      <c r="O30" s="44">
        <f t="shared" si="2"/>
        <v>0.05</v>
      </c>
      <c r="P30" s="46">
        <f t="shared" si="3"/>
        <v>142.5</v>
      </c>
      <c r="Q30" s="53">
        <f t="shared" si="4"/>
        <v>288562.5</v>
      </c>
      <c r="R30" s="56"/>
    </row>
    <row r="31" ht="23.5" customHeight="1" spans="1:18">
      <c r="A31" s="20">
        <v>26</v>
      </c>
      <c r="B31" s="21" t="s">
        <v>49</v>
      </c>
      <c r="C31" s="20" t="s">
        <v>50</v>
      </c>
      <c r="D31" s="23">
        <v>1330</v>
      </c>
      <c r="E31" s="23">
        <v>830</v>
      </c>
      <c r="F31" s="24">
        <v>9</v>
      </c>
      <c r="G31" s="25">
        <v>1424.5</v>
      </c>
      <c r="H31" s="25">
        <v>890.5</v>
      </c>
      <c r="I31" s="43">
        <v>0</v>
      </c>
      <c r="J31" s="44">
        <f t="shared" si="5"/>
        <v>0.5</v>
      </c>
      <c r="K31" s="44">
        <v>1</v>
      </c>
      <c r="L31" s="45">
        <f t="shared" si="1"/>
        <v>0</v>
      </c>
      <c r="M31" s="20" t="s">
        <v>22</v>
      </c>
      <c r="N31" s="45">
        <v>0</v>
      </c>
      <c r="O31" s="44">
        <f t="shared" si="2"/>
        <v>0.5</v>
      </c>
      <c r="P31" s="46">
        <f t="shared" si="3"/>
        <v>75</v>
      </c>
      <c r="Q31" s="53">
        <f t="shared" si="4"/>
        <v>62250</v>
      </c>
      <c r="R31" s="54">
        <f>SUM(Q31:Q38)</f>
        <v>2214685.1687643</v>
      </c>
    </row>
    <row r="32" ht="22" customHeight="1" spans="1:18">
      <c r="A32" s="20">
        <v>27</v>
      </c>
      <c r="B32" s="26"/>
      <c r="C32" s="20" t="s">
        <v>51</v>
      </c>
      <c r="D32" s="23">
        <v>5730</v>
      </c>
      <c r="E32" s="23">
        <v>2930</v>
      </c>
      <c r="F32" s="24">
        <v>30</v>
      </c>
      <c r="G32" s="25">
        <v>5871</v>
      </c>
      <c r="H32" s="25">
        <v>2950</v>
      </c>
      <c r="I32" s="43">
        <v>28</v>
      </c>
      <c r="J32" s="44">
        <f t="shared" si="5"/>
        <v>0.0333333333333333</v>
      </c>
      <c r="K32" s="44">
        <v>1</v>
      </c>
      <c r="L32" s="45">
        <f t="shared" si="1"/>
        <v>0</v>
      </c>
      <c r="M32" s="20" t="s">
        <v>22</v>
      </c>
      <c r="N32" s="45">
        <v>0</v>
      </c>
      <c r="O32" s="44">
        <f t="shared" si="2"/>
        <v>0.0333333333333333</v>
      </c>
      <c r="P32" s="46">
        <f t="shared" si="3"/>
        <v>145</v>
      </c>
      <c r="Q32" s="53">
        <f t="shared" si="4"/>
        <v>424850</v>
      </c>
      <c r="R32" s="55"/>
    </row>
    <row r="33" ht="22" customHeight="1" spans="1:18">
      <c r="A33" s="20">
        <v>28</v>
      </c>
      <c r="B33" s="26"/>
      <c r="C33" s="20" t="s">
        <v>52</v>
      </c>
      <c r="D33" s="23">
        <v>10200</v>
      </c>
      <c r="E33" s="23">
        <v>5550</v>
      </c>
      <c r="F33" s="24">
        <v>57</v>
      </c>
      <c r="G33" s="25">
        <v>11082.18</v>
      </c>
      <c r="H33" s="25">
        <v>5991.09</v>
      </c>
      <c r="I33" s="43">
        <v>14.5</v>
      </c>
      <c r="J33" s="44">
        <f t="shared" si="5"/>
        <v>0.37280701754386</v>
      </c>
      <c r="K33" s="44">
        <v>1</v>
      </c>
      <c r="L33" s="45">
        <f t="shared" si="1"/>
        <v>0</v>
      </c>
      <c r="M33" s="20" t="s">
        <v>39</v>
      </c>
      <c r="N33" s="45">
        <v>0.05</v>
      </c>
      <c r="O33" s="44">
        <f>J33+N33+L33</f>
        <v>0.42280701754386</v>
      </c>
      <c r="P33" s="46">
        <f t="shared" si="3"/>
        <v>86.5789473684211</v>
      </c>
      <c r="Q33" s="53">
        <f t="shared" si="4"/>
        <v>480513.157894737</v>
      </c>
      <c r="R33" s="55"/>
    </row>
    <row r="34" ht="22" customHeight="1" spans="1:18">
      <c r="A34" s="20">
        <v>29</v>
      </c>
      <c r="B34" s="26"/>
      <c r="C34" s="20" t="s">
        <v>53</v>
      </c>
      <c r="D34" s="23">
        <v>8500</v>
      </c>
      <c r="E34" s="23">
        <v>4200</v>
      </c>
      <c r="F34" s="24">
        <v>42</v>
      </c>
      <c r="G34" s="25">
        <v>9970.92</v>
      </c>
      <c r="H34" s="25">
        <v>4985.46</v>
      </c>
      <c r="I34" s="43">
        <v>3</v>
      </c>
      <c r="J34" s="44">
        <f t="shared" si="5"/>
        <v>0.464285714285714</v>
      </c>
      <c r="K34" s="44">
        <v>1</v>
      </c>
      <c r="L34" s="45">
        <f t="shared" si="1"/>
        <v>0</v>
      </c>
      <c r="M34" s="20" t="s">
        <v>39</v>
      </c>
      <c r="N34" s="45">
        <v>0.05</v>
      </c>
      <c r="O34" s="44">
        <f t="shared" si="2"/>
        <v>0.514285714285714</v>
      </c>
      <c r="P34" s="46">
        <f t="shared" si="3"/>
        <v>72.8571428571428</v>
      </c>
      <c r="Q34" s="53">
        <f t="shared" si="4"/>
        <v>306000</v>
      </c>
      <c r="R34" s="55"/>
    </row>
    <row r="35" ht="22" customHeight="1" spans="1:18">
      <c r="A35" s="20">
        <v>30</v>
      </c>
      <c r="B35" s="26"/>
      <c r="C35" s="20" t="s">
        <v>54</v>
      </c>
      <c r="D35" s="23">
        <v>3650</v>
      </c>
      <c r="E35" s="23">
        <v>2350</v>
      </c>
      <c r="F35" s="24">
        <v>24</v>
      </c>
      <c r="G35" s="25">
        <v>4401</v>
      </c>
      <c r="H35" s="25">
        <v>2635</v>
      </c>
      <c r="I35" s="43">
        <v>17</v>
      </c>
      <c r="J35" s="44">
        <f t="shared" si="5"/>
        <v>0.145833333333333</v>
      </c>
      <c r="K35" s="44">
        <v>1</v>
      </c>
      <c r="L35" s="45">
        <f t="shared" si="1"/>
        <v>0</v>
      </c>
      <c r="M35" s="20" t="s">
        <v>22</v>
      </c>
      <c r="N35" s="45">
        <v>0</v>
      </c>
      <c r="O35" s="44">
        <f t="shared" si="2"/>
        <v>0.145833333333333</v>
      </c>
      <c r="P35" s="46">
        <f t="shared" si="3"/>
        <v>128.125</v>
      </c>
      <c r="Q35" s="53">
        <f t="shared" si="4"/>
        <v>301093.75</v>
      </c>
      <c r="R35" s="55"/>
    </row>
    <row r="36" ht="22" customHeight="1" spans="1:18">
      <c r="A36" s="20">
        <v>31</v>
      </c>
      <c r="B36" s="26"/>
      <c r="C36" s="20" t="s">
        <v>55</v>
      </c>
      <c r="D36" s="23">
        <v>3400</v>
      </c>
      <c r="E36" s="23">
        <v>1800</v>
      </c>
      <c r="F36" s="24">
        <v>18</v>
      </c>
      <c r="G36" s="25">
        <v>3860</v>
      </c>
      <c r="H36" s="25">
        <v>2227</v>
      </c>
      <c r="I36" s="43">
        <v>12</v>
      </c>
      <c r="J36" s="44">
        <f t="shared" si="5"/>
        <v>0.166666666666667</v>
      </c>
      <c r="K36" s="44">
        <v>1</v>
      </c>
      <c r="L36" s="45">
        <f t="shared" si="1"/>
        <v>0</v>
      </c>
      <c r="M36" s="20" t="s">
        <v>22</v>
      </c>
      <c r="N36" s="45">
        <v>0</v>
      </c>
      <c r="O36" s="44">
        <f t="shared" si="2"/>
        <v>0.166666666666667</v>
      </c>
      <c r="P36" s="46">
        <f t="shared" si="3"/>
        <v>125</v>
      </c>
      <c r="Q36" s="53">
        <f t="shared" si="4"/>
        <v>225000</v>
      </c>
      <c r="R36" s="55"/>
    </row>
    <row r="37" ht="22" customHeight="1" spans="1:18">
      <c r="A37" s="20">
        <v>32</v>
      </c>
      <c r="B37" s="26"/>
      <c r="C37" s="20" t="s">
        <v>56</v>
      </c>
      <c r="D37" s="23">
        <v>4400</v>
      </c>
      <c r="E37" s="23">
        <v>2200</v>
      </c>
      <c r="F37" s="24">
        <v>23</v>
      </c>
      <c r="G37" s="25">
        <v>4922.2</v>
      </c>
      <c r="H37" s="25">
        <v>2609.7</v>
      </c>
      <c r="I37" s="43">
        <v>20</v>
      </c>
      <c r="J37" s="44">
        <f t="shared" si="5"/>
        <v>0.0652173913043478</v>
      </c>
      <c r="K37" s="44">
        <v>1</v>
      </c>
      <c r="L37" s="45">
        <f t="shared" si="1"/>
        <v>0</v>
      </c>
      <c r="M37" s="20" t="s">
        <v>39</v>
      </c>
      <c r="N37" s="45">
        <v>0.05</v>
      </c>
      <c r="O37" s="44">
        <f t="shared" si="2"/>
        <v>0.115217391304348</v>
      </c>
      <c r="P37" s="46">
        <f t="shared" si="3"/>
        <v>132.717391304348</v>
      </c>
      <c r="Q37" s="53">
        <f t="shared" si="4"/>
        <v>291978.260869565</v>
      </c>
      <c r="R37" s="55"/>
    </row>
    <row r="38" ht="22" customHeight="1" spans="1:18">
      <c r="A38" s="20">
        <v>33</v>
      </c>
      <c r="B38" s="27"/>
      <c r="C38" s="20" t="s">
        <v>57</v>
      </c>
      <c r="D38" s="23">
        <v>3190</v>
      </c>
      <c r="E38" s="23">
        <v>1640</v>
      </c>
      <c r="F38" s="24">
        <v>17</v>
      </c>
      <c r="G38" s="25">
        <v>3640</v>
      </c>
      <c r="H38" s="25">
        <v>1960</v>
      </c>
      <c r="I38" s="43">
        <v>0</v>
      </c>
      <c r="J38" s="44">
        <f t="shared" si="5"/>
        <v>0.5</v>
      </c>
      <c r="K38" s="44">
        <v>1</v>
      </c>
      <c r="L38" s="45">
        <f t="shared" si="1"/>
        <v>0</v>
      </c>
      <c r="M38" s="20" t="s">
        <v>22</v>
      </c>
      <c r="N38" s="45">
        <v>0</v>
      </c>
      <c r="O38" s="44">
        <f t="shared" si="2"/>
        <v>0.5</v>
      </c>
      <c r="P38" s="46">
        <f t="shared" si="3"/>
        <v>75</v>
      </c>
      <c r="Q38" s="53">
        <f t="shared" si="4"/>
        <v>123000</v>
      </c>
      <c r="R38" s="56"/>
    </row>
    <row r="39" ht="22" customHeight="1" spans="1:18">
      <c r="A39" s="20">
        <v>34</v>
      </c>
      <c r="B39" s="21" t="s">
        <v>58</v>
      </c>
      <c r="C39" s="20" t="s">
        <v>59</v>
      </c>
      <c r="D39" s="23">
        <v>7186</v>
      </c>
      <c r="E39" s="23">
        <v>4005</v>
      </c>
      <c r="F39" s="24">
        <v>38</v>
      </c>
      <c r="G39" s="25">
        <v>8015.45</v>
      </c>
      <c r="H39" s="25">
        <v>4706.26</v>
      </c>
      <c r="I39" s="43">
        <v>19</v>
      </c>
      <c r="J39" s="44">
        <f t="shared" si="5"/>
        <v>0.25</v>
      </c>
      <c r="K39" s="44">
        <v>1</v>
      </c>
      <c r="L39" s="45">
        <f t="shared" ref="L39:L80" si="6">(1-K39)/2</f>
        <v>0</v>
      </c>
      <c r="M39" s="20" t="s">
        <v>22</v>
      </c>
      <c r="N39" s="45">
        <v>0</v>
      </c>
      <c r="O39" s="44">
        <f t="shared" ref="O39:O80" si="7">J39+N39+L39</f>
        <v>0.25</v>
      </c>
      <c r="P39" s="46">
        <f t="shared" ref="P39:P80" si="8">150*(1-O39)</f>
        <v>112.5</v>
      </c>
      <c r="Q39" s="53">
        <f t="shared" ref="Q39:Q80" si="9">P39*E39</f>
        <v>450562.5</v>
      </c>
      <c r="R39" s="54">
        <f>SUM(Q39:Q56)</f>
        <v>4294453.58461822</v>
      </c>
    </row>
    <row r="40" ht="22" customHeight="1" spans="1:18">
      <c r="A40" s="20">
        <v>35</v>
      </c>
      <c r="B40" s="26"/>
      <c r="C40" s="20" t="s">
        <v>60</v>
      </c>
      <c r="D40" s="23">
        <v>2544</v>
      </c>
      <c r="E40" s="23">
        <v>2255</v>
      </c>
      <c r="F40" s="24">
        <v>23</v>
      </c>
      <c r="G40" s="25">
        <v>3248</v>
      </c>
      <c r="H40" s="25">
        <v>2898</v>
      </c>
      <c r="I40" s="43">
        <v>6</v>
      </c>
      <c r="J40" s="44">
        <f t="shared" ref="J40:J71" si="10">(F40-I40)/F40*0.5</f>
        <v>0.369565217391304</v>
      </c>
      <c r="K40" s="44">
        <v>0.17732034603493</v>
      </c>
      <c r="L40" s="45">
        <f t="shared" si="6"/>
        <v>0.411339826982535</v>
      </c>
      <c r="M40" s="20" t="s">
        <v>22</v>
      </c>
      <c r="N40" s="45">
        <v>0</v>
      </c>
      <c r="O40" s="44">
        <f t="shared" si="7"/>
        <v>0.780905044373839</v>
      </c>
      <c r="P40" s="46">
        <f t="shared" si="8"/>
        <v>32.8642433439241</v>
      </c>
      <c r="Q40" s="53">
        <f t="shared" si="9"/>
        <v>74108.8687405488</v>
      </c>
      <c r="R40" s="55"/>
    </row>
    <row r="41" ht="22" customHeight="1" spans="1:18">
      <c r="A41" s="20">
        <v>36</v>
      </c>
      <c r="B41" s="26"/>
      <c r="C41" s="20" t="s">
        <v>61</v>
      </c>
      <c r="D41" s="23">
        <v>5062</v>
      </c>
      <c r="E41" s="23">
        <v>2593</v>
      </c>
      <c r="F41" s="24">
        <v>26</v>
      </c>
      <c r="G41" s="25">
        <v>5476.7</v>
      </c>
      <c r="H41" s="25">
        <v>2915.5</v>
      </c>
      <c r="I41" s="43">
        <v>9</v>
      </c>
      <c r="J41" s="44">
        <f t="shared" si="10"/>
        <v>0.326923076923077</v>
      </c>
      <c r="K41" s="44">
        <v>1</v>
      </c>
      <c r="L41" s="45">
        <f t="shared" si="6"/>
        <v>0</v>
      </c>
      <c r="M41" s="20" t="s">
        <v>22</v>
      </c>
      <c r="N41" s="45">
        <v>0</v>
      </c>
      <c r="O41" s="44">
        <f t="shared" si="7"/>
        <v>0.326923076923077</v>
      </c>
      <c r="P41" s="46">
        <f t="shared" si="8"/>
        <v>100.961538461538</v>
      </c>
      <c r="Q41" s="53">
        <f t="shared" si="9"/>
        <v>261793.269230769</v>
      </c>
      <c r="R41" s="55"/>
    </row>
    <row r="42" ht="22" customHeight="1" spans="1:18">
      <c r="A42" s="20">
        <v>37</v>
      </c>
      <c r="B42" s="26"/>
      <c r="C42" s="20" t="s">
        <v>62</v>
      </c>
      <c r="D42" s="23">
        <v>1708</v>
      </c>
      <c r="E42" s="23">
        <v>1533</v>
      </c>
      <c r="F42" s="24">
        <v>15</v>
      </c>
      <c r="G42" s="25">
        <v>1892.03</v>
      </c>
      <c r="H42" s="25">
        <v>1712.03</v>
      </c>
      <c r="I42" s="43">
        <v>1.2</v>
      </c>
      <c r="J42" s="44">
        <f t="shared" si="10"/>
        <v>0.46</v>
      </c>
      <c r="K42" s="44">
        <v>1</v>
      </c>
      <c r="L42" s="45">
        <f t="shared" si="6"/>
        <v>0</v>
      </c>
      <c r="M42" s="20" t="s">
        <v>22</v>
      </c>
      <c r="N42" s="45">
        <v>0</v>
      </c>
      <c r="O42" s="44">
        <f t="shared" si="7"/>
        <v>0.46</v>
      </c>
      <c r="P42" s="46">
        <f t="shared" si="8"/>
        <v>81</v>
      </c>
      <c r="Q42" s="53">
        <f t="shared" si="9"/>
        <v>124173</v>
      </c>
      <c r="R42" s="55"/>
    </row>
    <row r="43" ht="22" customHeight="1" spans="1:18">
      <c r="A43" s="20">
        <v>38</v>
      </c>
      <c r="B43" s="26"/>
      <c r="C43" s="20" t="s">
        <v>63</v>
      </c>
      <c r="D43" s="23">
        <v>3287</v>
      </c>
      <c r="E43" s="23">
        <v>1539</v>
      </c>
      <c r="F43" s="24">
        <v>14</v>
      </c>
      <c r="G43" s="25">
        <v>3688.91</v>
      </c>
      <c r="H43" s="25">
        <v>1874.53</v>
      </c>
      <c r="I43" s="43">
        <v>4.7</v>
      </c>
      <c r="J43" s="44">
        <f t="shared" si="10"/>
        <v>0.332142857142857</v>
      </c>
      <c r="K43" s="44">
        <v>0.9928551667083</v>
      </c>
      <c r="L43" s="45">
        <f t="shared" si="6"/>
        <v>0.00357241664585001</v>
      </c>
      <c r="M43" s="20" t="s">
        <v>22</v>
      </c>
      <c r="N43" s="45">
        <v>0</v>
      </c>
      <c r="O43" s="44">
        <f t="shared" si="7"/>
        <v>0.335715273788707</v>
      </c>
      <c r="P43" s="46">
        <f t="shared" si="8"/>
        <v>99.6427089316939</v>
      </c>
      <c r="Q43" s="53">
        <f t="shared" si="9"/>
        <v>153350.129045877</v>
      </c>
      <c r="R43" s="55"/>
    </row>
    <row r="44" ht="22" customHeight="1" spans="1:18">
      <c r="A44" s="20">
        <v>39</v>
      </c>
      <c r="B44" s="26"/>
      <c r="C44" s="20" t="s">
        <v>64</v>
      </c>
      <c r="D44" s="23">
        <v>3753</v>
      </c>
      <c r="E44" s="23">
        <v>2481</v>
      </c>
      <c r="F44" s="24">
        <v>25</v>
      </c>
      <c r="G44" s="25">
        <v>4070</v>
      </c>
      <c r="H44" s="25">
        <v>2750</v>
      </c>
      <c r="I44" s="43">
        <v>21</v>
      </c>
      <c r="J44" s="44">
        <f t="shared" si="10"/>
        <v>0.08</v>
      </c>
      <c r="K44" s="44">
        <v>0.761951807228916</v>
      </c>
      <c r="L44" s="45">
        <f t="shared" si="6"/>
        <v>0.119024096385542</v>
      </c>
      <c r="M44" s="20" t="s">
        <v>22</v>
      </c>
      <c r="N44" s="45">
        <v>0</v>
      </c>
      <c r="O44" s="44">
        <f t="shared" si="7"/>
        <v>0.199024096385542</v>
      </c>
      <c r="P44" s="46">
        <f t="shared" si="8"/>
        <v>120.146385542169</v>
      </c>
      <c r="Q44" s="53">
        <f t="shared" si="9"/>
        <v>298083.182530121</v>
      </c>
      <c r="R44" s="55"/>
    </row>
    <row r="45" ht="22" customHeight="1" spans="1:18">
      <c r="A45" s="20">
        <v>40</v>
      </c>
      <c r="B45" s="26"/>
      <c r="C45" s="20" t="s">
        <v>65</v>
      </c>
      <c r="D45" s="23">
        <v>5454</v>
      </c>
      <c r="E45" s="23">
        <v>2796</v>
      </c>
      <c r="F45" s="24">
        <v>28</v>
      </c>
      <c r="G45" s="25">
        <v>6227.81</v>
      </c>
      <c r="H45" s="25">
        <v>3470.45</v>
      </c>
      <c r="I45" s="43">
        <v>23</v>
      </c>
      <c r="J45" s="44">
        <f t="shared" si="10"/>
        <v>0.0892857142857143</v>
      </c>
      <c r="K45" s="44">
        <v>0.992468748585158</v>
      </c>
      <c r="L45" s="45">
        <f t="shared" si="6"/>
        <v>0.00376562570742101</v>
      </c>
      <c r="M45" s="20" t="s">
        <v>22</v>
      </c>
      <c r="N45" s="45">
        <v>0</v>
      </c>
      <c r="O45" s="44">
        <f t="shared" si="7"/>
        <v>0.0930513399931353</v>
      </c>
      <c r="P45" s="46">
        <f t="shared" si="8"/>
        <v>136.04229900103</v>
      </c>
      <c r="Q45" s="53">
        <f t="shared" si="9"/>
        <v>380374.268006879</v>
      </c>
      <c r="R45" s="55"/>
    </row>
    <row r="46" ht="22" customHeight="1" spans="1:18">
      <c r="A46" s="20">
        <v>41</v>
      </c>
      <c r="B46" s="26"/>
      <c r="C46" s="20" t="s">
        <v>66</v>
      </c>
      <c r="D46" s="23">
        <v>1482</v>
      </c>
      <c r="E46" s="23">
        <v>717</v>
      </c>
      <c r="F46" s="24">
        <v>7</v>
      </c>
      <c r="G46" s="25">
        <v>1549.2</v>
      </c>
      <c r="H46" s="25">
        <v>754.6</v>
      </c>
      <c r="I46" s="43">
        <v>0.5</v>
      </c>
      <c r="J46" s="44">
        <f t="shared" si="10"/>
        <v>0.464285714285714</v>
      </c>
      <c r="K46" s="44">
        <v>1</v>
      </c>
      <c r="L46" s="45">
        <f t="shared" si="6"/>
        <v>0</v>
      </c>
      <c r="M46" s="20" t="s">
        <v>22</v>
      </c>
      <c r="N46" s="45">
        <v>0</v>
      </c>
      <c r="O46" s="44">
        <f t="shared" si="7"/>
        <v>0.464285714285714</v>
      </c>
      <c r="P46" s="46">
        <f t="shared" si="8"/>
        <v>80.3571428571429</v>
      </c>
      <c r="Q46" s="53">
        <f t="shared" si="9"/>
        <v>57616.0714285714</v>
      </c>
      <c r="R46" s="55"/>
    </row>
    <row r="47" ht="22" customHeight="1" spans="1:18">
      <c r="A47" s="20">
        <v>42</v>
      </c>
      <c r="B47" s="26"/>
      <c r="C47" s="20" t="s">
        <v>67</v>
      </c>
      <c r="D47" s="23">
        <v>4560</v>
      </c>
      <c r="E47" s="23">
        <v>2156</v>
      </c>
      <c r="F47" s="24">
        <v>22</v>
      </c>
      <c r="G47" s="25">
        <v>4867.25</v>
      </c>
      <c r="H47" s="25">
        <v>2372.48</v>
      </c>
      <c r="I47" s="43">
        <v>4</v>
      </c>
      <c r="J47" s="44">
        <f t="shared" si="10"/>
        <v>0.409090909090909</v>
      </c>
      <c r="K47" s="44">
        <v>0.799801673015748</v>
      </c>
      <c r="L47" s="45">
        <f t="shared" si="6"/>
        <v>0.100099163492126</v>
      </c>
      <c r="M47" s="20" t="s">
        <v>22</v>
      </c>
      <c r="N47" s="45">
        <v>0</v>
      </c>
      <c r="O47" s="44">
        <f t="shared" si="7"/>
        <v>0.509190072583035</v>
      </c>
      <c r="P47" s="46">
        <f t="shared" si="8"/>
        <v>73.6214891125447</v>
      </c>
      <c r="Q47" s="53">
        <f t="shared" si="9"/>
        <v>158727.930526646</v>
      </c>
      <c r="R47" s="55"/>
    </row>
    <row r="48" ht="22" customHeight="1" spans="1:18">
      <c r="A48" s="20">
        <v>43</v>
      </c>
      <c r="B48" s="26"/>
      <c r="C48" s="20" t="s">
        <v>68</v>
      </c>
      <c r="D48" s="23">
        <v>4473</v>
      </c>
      <c r="E48" s="23">
        <v>2162</v>
      </c>
      <c r="F48" s="24">
        <v>22</v>
      </c>
      <c r="G48" s="25">
        <v>4794</v>
      </c>
      <c r="H48" s="25">
        <v>2397</v>
      </c>
      <c r="I48" s="43">
        <v>12</v>
      </c>
      <c r="J48" s="44">
        <f t="shared" si="10"/>
        <v>0.227272727272727</v>
      </c>
      <c r="K48" s="44">
        <v>1</v>
      </c>
      <c r="L48" s="45">
        <f t="shared" si="6"/>
        <v>0</v>
      </c>
      <c r="M48" s="20" t="s">
        <v>22</v>
      </c>
      <c r="N48" s="45">
        <v>0</v>
      </c>
      <c r="O48" s="44">
        <f t="shared" si="7"/>
        <v>0.227272727272727</v>
      </c>
      <c r="P48" s="46">
        <f t="shared" si="8"/>
        <v>115.909090909091</v>
      </c>
      <c r="Q48" s="53">
        <f t="shared" si="9"/>
        <v>250595.454545455</v>
      </c>
      <c r="R48" s="55"/>
    </row>
    <row r="49" ht="22" customHeight="1" spans="1:18">
      <c r="A49" s="20">
        <v>44</v>
      </c>
      <c r="B49" s="26"/>
      <c r="C49" s="20" t="s">
        <v>69</v>
      </c>
      <c r="D49" s="23">
        <v>5225</v>
      </c>
      <c r="E49" s="23">
        <v>2571</v>
      </c>
      <c r="F49" s="24">
        <v>26</v>
      </c>
      <c r="G49" s="25">
        <v>5717.52</v>
      </c>
      <c r="H49" s="25">
        <v>2963.87</v>
      </c>
      <c r="I49" s="43">
        <v>5</v>
      </c>
      <c r="J49" s="44">
        <f t="shared" si="10"/>
        <v>0.403846153846154</v>
      </c>
      <c r="K49" s="44">
        <v>1</v>
      </c>
      <c r="L49" s="45">
        <f t="shared" si="6"/>
        <v>0</v>
      </c>
      <c r="M49" s="20" t="s">
        <v>22</v>
      </c>
      <c r="N49" s="45">
        <v>0</v>
      </c>
      <c r="O49" s="44">
        <f t="shared" si="7"/>
        <v>0.403846153846154</v>
      </c>
      <c r="P49" s="46">
        <f t="shared" si="8"/>
        <v>89.4230769230769</v>
      </c>
      <c r="Q49" s="53">
        <f t="shared" si="9"/>
        <v>229906.730769231</v>
      </c>
      <c r="R49" s="55"/>
    </row>
    <row r="50" ht="22" customHeight="1" spans="1:18">
      <c r="A50" s="20">
        <v>45</v>
      </c>
      <c r="B50" s="26"/>
      <c r="C50" s="20" t="s">
        <v>70</v>
      </c>
      <c r="D50" s="23">
        <v>4115</v>
      </c>
      <c r="E50" s="23">
        <v>1984</v>
      </c>
      <c r="F50" s="24">
        <v>20</v>
      </c>
      <c r="G50" s="25">
        <v>4330.46</v>
      </c>
      <c r="H50" s="25">
        <v>2120.46</v>
      </c>
      <c r="I50" s="43">
        <v>3</v>
      </c>
      <c r="J50" s="44">
        <f t="shared" si="10"/>
        <v>0.425</v>
      </c>
      <c r="K50" s="44">
        <v>0.876711549132784</v>
      </c>
      <c r="L50" s="45">
        <f t="shared" si="6"/>
        <v>0.061644225433608</v>
      </c>
      <c r="M50" s="20" t="s">
        <v>22</v>
      </c>
      <c r="N50" s="45">
        <v>0</v>
      </c>
      <c r="O50" s="44">
        <f t="shared" si="7"/>
        <v>0.486644225433608</v>
      </c>
      <c r="P50" s="46">
        <f t="shared" si="8"/>
        <v>77.0033661849588</v>
      </c>
      <c r="Q50" s="53">
        <f t="shared" si="9"/>
        <v>152774.678510958</v>
      </c>
      <c r="R50" s="55"/>
    </row>
    <row r="51" ht="22" customHeight="1" spans="1:18">
      <c r="A51" s="20">
        <v>46</v>
      </c>
      <c r="B51" s="26"/>
      <c r="C51" s="20" t="s">
        <v>71</v>
      </c>
      <c r="D51" s="23">
        <v>5142</v>
      </c>
      <c r="E51" s="23">
        <v>2732</v>
      </c>
      <c r="F51" s="24">
        <v>27</v>
      </c>
      <c r="G51" s="25">
        <v>5740.46</v>
      </c>
      <c r="H51" s="25">
        <v>3240.46</v>
      </c>
      <c r="I51" s="43">
        <v>18</v>
      </c>
      <c r="J51" s="44">
        <f t="shared" si="10"/>
        <v>0.166666666666667</v>
      </c>
      <c r="K51" s="44">
        <v>0.99511341350023</v>
      </c>
      <c r="L51" s="45">
        <f t="shared" si="6"/>
        <v>0.00244329324988501</v>
      </c>
      <c r="M51" s="20" t="s">
        <v>22</v>
      </c>
      <c r="N51" s="45">
        <v>0</v>
      </c>
      <c r="O51" s="44">
        <f t="shared" si="7"/>
        <v>0.169109959916552</v>
      </c>
      <c r="P51" s="46">
        <f t="shared" si="8"/>
        <v>124.633506012517</v>
      </c>
      <c r="Q51" s="53">
        <f t="shared" si="9"/>
        <v>340498.738426197</v>
      </c>
      <c r="R51" s="55"/>
    </row>
    <row r="52" ht="22" customHeight="1" spans="1:18">
      <c r="A52" s="20">
        <v>47</v>
      </c>
      <c r="B52" s="26"/>
      <c r="C52" s="20" t="s">
        <v>72</v>
      </c>
      <c r="D52" s="23">
        <v>1058</v>
      </c>
      <c r="E52" s="23">
        <v>541</v>
      </c>
      <c r="F52" s="24">
        <v>6</v>
      </c>
      <c r="G52" s="25">
        <v>1179.66</v>
      </c>
      <c r="H52" s="25">
        <v>643.88</v>
      </c>
      <c r="I52" s="43">
        <v>0</v>
      </c>
      <c r="J52" s="44">
        <f t="shared" si="10"/>
        <v>0.5</v>
      </c>
      <c r="K52" s="44">
        <v>0.727463845514809</v>
      </c>
      <c r="L52" s="45">
        <f t="shared" si="6"/>
        <v>0.136268077242595</v>
      </c>
      <c r="M52" s="20" t="s">
        <v>22</v>
      </c>
      <c r="N52" s="45">
        <v>0</v>
      </c>
      <c r="O52" s="44">
        <f t="shared" si="7"/>
        <v>0.636268077242595</v>
      </c>
      <c r="P52" s="46">
        <f t="shared" si="8"/>
        <v>54.5597884136107</v>
      </c>
      <c r="Q52" s="53">
        <f t="shared" si="9"/>
        <v>29516.8455317634</v>
      </c>
      <c r="R52" s="55"/>
    </row>
    <row r="53" ht="22" customHeight="1" spans="1:18">
      <c r="A53" s="20">
        <v>48</v>
      </c>
      <c r="B53" s="26"/>
      <c r="C53" s="20" t="s">
        <v>73</v>
      </c>
      <c r="D53" s="23">
        <v>56</v>
      </c>
      <c r="E53" s="23">
        <v>27</v>
      </c>
      <c r="F53" s="24">
        <v>1</v>
      </c>
      <c r="G53" s="25">
        <v>60</v>
      </c>
      <c r="H53" s="25">
        <v>30</v>
      </c>
      <c r="I53" s="43">
        <v>0</v>
      </c>
      <c r="J53" s="44">
        <f t="shared" si="10"/>
        <v>0.5</v>
      </c>
      <c r="K53" s="44">
        <v>1</v>
      </c>
      <c r="L53" s="45">
        <f t="shared" si="6"/>
        <v>0</v>
      </c>
      <c r="M53" s="20" t="s">
        <v>22</v>
      </c>
      <c r="N53" s="45">
        <v>0</v>
      </c>
      <c r="O53" s="44">
        <f t="shared" si="7"/>
        <v>0.5</v>
      </c>
      <c r="P53" s="46">
        <f t="shared" si="8"/>
        <v>75</v>
      </c>
      <c r="Q53" s="53">
        <f t="shared" si="9"/>
        <v>2025</v>
      </c>
      <c r="R53" s="55"/>
    </row>
    <row r="54" ht="22" customHeight="1" spans="1:18">
      <c r="A54" s="20">
        <v>49</v>
      </c>
      <c r="B54" s="26"/>
      <c r="C54" s="20" t="s">
        <v>74</v>
      </c>
      <c r="D54" s="23">
        <v>4832</v>
      </c>
      <c r="E54" s="23">
        <v>2336</v>
      </c>
      <c r="F54" s="24">
        <v>23</v>
      </c>
      <c r="G54" s="25">
        <v>5178.93</v>
      </c>
      <c r="H54" s="25">
        <v>2589.93</v>
      </c>
      <c r="I54" s="43">
        <v>4</v>
      </c>
      <c r="J54" s="44">
        <f t="shared" si="10"/>
        <v>0.41304347826087</v>
      </c>
      <c r="K54" s="44">
        <v>0.899505887036153</v>
      </c>
      <c r="L54" s="45">
        <f t="shared" si="6"/>
        <v>0.0502470564819235</v>
      </c>
      <c r="M54" s="20" t="s">
        <v>22</v>
      </c>
      <c r="N54" s="45">
        <v>0</v>
      </c>
      <c r="O54" s="44">
        <f t="shared" si="7"/>
        <v>0.463290534742793</v>
      </c>
      <c r="P54" s="46">
        <f t="shared" si="8"/>
        <v>80.506419788581</v>
      </c>
      <c r="Q54" s="53">
        <f t="shared" si="9"/>
        <v>188062.996626125</v>
      </c>
      <c r="R54" s="55"/>
    </row>
    <row r="55" ht="22" customHeight="1" spans="1:18">
      <c r="A55" s="20">
        <v>50</v>
      </c>
      <c r="B55" s="26"/>
      <c r="C55" s="20" t="s">
        <v>75</v>
      </c>
      <c r="D55" s="23">
        <v>1109</v>
      </c>
      <c r="E55" s="23">
        <v>1109</v>
      </c>
      <c r="F55" s="24">
        <v>11</v>
      </c>
      <c r="G55" s="25">
        <v>1468.57</v>
      </c>
      <c r="H55" s="25">
        <v>1468.57</v>
      </c>
      <c r="I55" s="43">
        <v>8.8</v>
      </c>
      <c r="J55" s="44">
        <f t="shared" si="10"/>
        <v>0.1</v>
      </c>
      <c r="K55" s="44">
        <v>1</v>
      </c>
      <c r="L55" s="45">
        <f t="shared" si="6"/>
        <v>0</v>
      </c>
      <c r="M55" s="20" t="s">
        <v>22</v>
      </c>
      <c r="N55" s="45">
        <v>0</v>
      </c>
      <c r="O55" s="44">
        <f t="shared" si="7"/>
        <v>0.1</v>
      </c>
      <c r="P55" s="46">
        <f t="shared" si="8"/>
        <v>135</v>
      </c>
      <c r="Q55" s="53">
        <f t="shared" si="9"/>
        <v>149715</v>
      </c>
      <c r="R55" s="55"/>
    </row>
    <row r="56" ht="22" customHeight="1" spans="1:18">
      <c r="A56" s="20">
        <v>51</v>
      </c>
      <c r="B56" s="27"/>
      <c r="C56" s="20" t="s">
        <v>76</v>
      </c>
      <c r="D56" s="23">
        <v>14854</v>
      </c>
      <c r="E56" s="23">
        <v>7063</v>
      </c>
      <c r="F56" s="24">
        <v>66</v>
      </c>
      <c r="G56" s="25">
        <v>15692.18</v>
      </c>
      <c r="H56" s="25">
        <v>7730.5</v>
      </c>
      <c r="I56" s="43">
        <v>59.4</v>
      </c>
      <c r="J56" s="44">
        <f t="shared" si="10"/>
        <v>0.05</v>
      </c>
      <c r="K56" s="44">
        <v>0.97374377403196</v>
      </c>
      <c r="L56" s="45">
        <f t="shared" si="6"/>
        <v>0.01312811298402</v>
      </c>
      <c r="M56" s="20" t="s">
        <v>22</v>
      </c>
      <c r="N56" s="45">
        <v>0</v>
      </c>
      <c r="O56" s="44">
        <f t="shared" si="7"/>
        <v>0.06312811298402</v>
      </c>
      <c r="P56" s="46">
        <f t="shared" si="8"/>
        <v>140.530783052397</v>
      </c>
      <c r="Q56" s="53">
        <f t="shared" si="9"/>
        <v>992568.92069908</v>
      </c>
      <c r="R56" s="56"/>
    </row>
    <row r="57" ht="22" customHeight="1" spans="1:18">
      <c r="A57" s="20">
        <v>52</v>
      </c>
      <c r="B57" s="30" t="s">
        <v>77</v>
      </c>
      <c r="C57" s="22" t="s">
        <v>78</v>
      </c>
      <c r="D57" s="23">
        <v>2195</v>
      </c>
      <c r="E57" s="23">
        <v>1132</v>
      </c>
      <c r="F57" s="24">
        <v>11</v>
      </c>
      <c r="G57" s="25">
        <v>2795.32</v>
      </c>
      <c r="H57" s="25">
        <v>1597.98</v>
      </c>
      <c r="I57" s="43">
        <v>3.5</v>
      </c>
      <c r="J57" s="44">
        <f t="shared" si="10"/>
        <v>0.340909090909091</v>
      </c>
      <c r="K57" s="44">
        <v>1</v>
      </c>
      <c r="L57" s="45">
        <f t="shared" si="6"/>
        <v>0</v>
      </c>
      <c r="M57" s="20" t="s">
        <v>22</v>
      </c>
      <c r="N57" s="45">
        <v>0</v>
      </c>
      <c r="O57" s="44">
        <f t="shared" si="7"/>
        <v>0.340909090909091</v>
      </c>
      <c r="P57" s="46">
        <f t="shared" si="8"/>
        <v>98.8636363636364</v>
      </c>
      <c r="Q57" s="53">
        <f t="shared" si="9"/>
        <v>111913.636363636</v>
      </c>
      <c r="R57" s="54">
        <f>SUM(Q57:Q69)</f>
        <v>3664168.13112676</v>
      </c>
    </row>
    <row r="58" ht="22" customHeight="1" spans="1:18">
      <c r="A58" s="20">
        <v>53</v>
      </c>
      <c r="B58" s="30"/>
      <c r="C58" s="22" t="s">
        <v>79</v>
      </c>
      <c r="D58" s="23">
        <v>6495</v>
      </c>
      <c r="E58" s="23">
        <v>3075</v>
      </c>
      <c r="F58" s="24">
        <v>30</v>
      </c>
      <c r="G58" s="25">
        <v>7027.38</v>
      </c>
      <c r="H58" s="25">
        <v>3498.22</v>
      </c>
      <c r="I58" s="43">
        <v>21</v>
      </c>
      <c r="J58" s="44">
        <f t="shared" si="10"/>
        <v>0.15</v>
      </c>
      <c r="K58" s="44">
        <v>1</v>
      </c>
      <c r="L58" s="45">
        <f t="shared" si="6"/>
        <v>0</v>
      </c>
      <c r="M58" s="20" t="s">
        <v>22</v>
      </c>
      <c r="N58" s="45">
        <v>0</v>
      </c>
      <c r="O58" s="44">
        <f t="shared" si="7"/>
        <v>0.15</v>
      </c>
      <c r="P58" s="46">
        <f t="shared" si="8"/>
        <v>127.5</v>
      </c>
      <c r="Q58" s="53">
        <f t="shared" si="9"/>
        <v>392062.5</v>
      </c>
      <c r="R58" s="55"/>
    </row>
    <row r="59" ht="22" customHeight="1" spans="1:18">
      <c r="A59" s="20">
        <v>54</v>
      </c>
      <c r="B59" s="30"/>
      <c r="C59" s="22" t="s">
        <v>80</v>
      </c>
      <c r="D59" s="23">
        <v>4714</v>
      </c>
      <c r="E59" s="23">
        <v>2431</v>
      </c>
      <c r="F59" s="24">
        <v>24</v>
      </c>
      <c r="G59" s="25">
        <v>5065.5</v>
      </c>
      <c r="H59" s="25">
        <v>2532.75</v>
      </c>
      <c r="I59" s="43">
        <v>20.4</v>
      </c>
      <c r="J59" s="44">
        <f t="shared" si="10"/>
        <v>0.075</v>
      </c>
      <c r="K59" s="44">
        <v>1</v>
      </c>
      <c r="L59" s="45">
        <f t="shared" si="6"/>
        <v>0</v>
      </c>
      <c r="M59" s="20" t="s">
        <v>22</v>
      </c>
      <c r="N59" s="45">
        <v>0</v>
      </c>
      <c r="O59" s="44">
        <f t="shared" si="7"/>
        <v>0.075</v>
      </c>
      <c r="P59" s="46">
        <f t="shared" si="8"/>
        <v>138.75</v>
      </c>
      <c r="Q59" s="53">
        <f t="shared" si="9"/>
        <v>337301.25</v>
      </c>
      <c r="R59" s="55"/>
    </row>
    <row r="60" ht="22" customHeight="1" spans="1:18">
      <c r="A60" s="20">
        <v>55</v>
      </c>
      <c r="B60" s="30"/>
      <c r="C60" s="22" t="s">
        <v>81</v>
      </c>
      <c r="D60" s="23">
        <v>3867</v>
      </c>
      <c r="E60" s="23">
        <v>2382</v>
      </c>
      <c r="F60" s="24">
        <v>23</v>
      </c>
      <c r="G60" s="25">
        <v>4519.19</v>
      </c>
      <c r="H60" s="25">
        <v>3031.85</v>
      </c>
      <c r="I60" s="43">
        <v>16</v>
      </c>
      <c r="J60" s="44">
        <f t="shared" si="10"/>
        <v>0.152173913043478</v>
      </c>
      <c r="K60" s="44">
        <v>1</v>
      </c>
      <c r="L60" s="45">
        <f t="shared" si="6"/>
        <v>0</v>
      </c>
      <c r="M60" s="20" t="s">
        <v>22</v>
      </c>
      <c r="N60" s="45">
        <v>0</v>
      </c>
      <c r="O60" s="44">
        <f t="shared" si="7"/>
        <v>0.152173913043478</v>
      </c>
      <c r="P60" s="46">
        <f t="shared" si="8"/>
        <v>127.173913043478</v>
      </c>
      <c r="Q60" s="53">
        <f t="shared" si="9"/>
        <v>302928.260869565</v>
      </c>
      <c r="R60" s="55"/>
    </row>
    <row r="61" ht="22" customHeight="1" spans="1:18">
      <c r="A61" s="20">
        <v>56</v>
      </c>
      <c r="B61" s="30" t="s">
        <v>77</v>
      </c>
      <c r="C61" s="22" t="s">
        <v>82</v>
      </c>
      <c r="D61" s="23">
        <v>2003</v>
      </c>
      <c r="E61" s="23">
        <v>982</v>
      </c>
      <c r="F61" s="24">
        <v>9</v>
      </c>
      <c r="G61" s="25">
        <v>2228.8</v>
      </c>
      <c r="H61" s="25">
        <v>1143.08</v>
      </c>
      <c r="I61" s="43">
        <v>10</v>
      </c>
      <c r="J61" s="44">
        <v>0</v>
      </c>
      <c r="K61" s="44">
        <v>1</v>
      </c>
      <c r="L61" s="45">
        <f t="shared" si="6"/>
        <v>0</v>
      </c>
      <c r="M61" s="20" t="s">
        <v>22</v>
      </c>
      <c r="N61" s="45">
        <v>0</v>
      </c>
      <c r="O61" s="44">
        <f t="shared" si="7"/>
        <v>0</v>
      </c>
      <c r="P61" s="46">
        <f t="shared" si="8"/>
        <v>150</v>
      </c>
      <c r="Q61" s="53">
        <f t="shared" si="9"/>
        <v>147300</v>
      </c>
      <c r="R61" s="55"/>
    </row>
    <row r="62" ht="22" customHeight="1" spans="1:18">
      <c r="A62" s="20">
        <v>57</v>
      </c>
      <c r="B62" s="30"/>
      <c r="C62" s="22" t="s">
        <v>83</v>
      </c>
      <c r="D62" s="23">
        <v>3379</v>
      </c>
      <c r="E62" s="23">
        <v>2051</v>
      </c>
      <c r="F62" s="24">
        <v>20</v>
      </c>
      <c r="G62" s="25">
        <v>3790</v>
      </c>
      <c r="H62" s="25">
        <v>2460</v>
      </c>
      <c r="I62" s="43">
        <v>12.8</v>
      </c>
      <c r="J62" s="44">
        <f t="shared" ref="J62:J68" si="11">(F62-I62)/F62*0.5</f>
        <v>0.18</v>
      </c>
      <c r="K62" s="44">
        <v>1</v>
      </c>
      <c r="L62" s="45">
        <f t="shared" si="6"/>
        <v>0</v>
      </c>
      <c r="M62" s="20" t="s">
        <v>22</v>
      </c>
      <c r="N62" s="45">
        <v>0</v>
      </c>
      <c r="O62" s="44">
        <f t="shared" si="7"/>
        <v>0.18</v>
      </c>
      <c r="P62" s="46">
        <f t="shared" si="8"/>
        <v>123</v>
      </c>
      <c r="Q62" s="53">
        <f t="shared" si="9"/>
        <v>252273</v>
      </c>
      <c r="R62" s="55"/>
    </row>
    <row r="63" ht="22" customHeight="1" spans="1:18">
      <c r="A63" s="20">
        <v>58</v>
      </c>
      <c r="B63" s="30"/>
      <c r="C63" s="22" t="s">
        <v>84</v>
      </c>
      <c r="D63" s="23">
        <v>6523</v>
      </c>
      <c r="E63" s="23">
        <v>3251</v>
      </c>
      <c r="F63" s="24">
        <v>31</v>
      </c>
      <c r="G63" s="25">
        <v>7182.79</v>
      </c>
      <c r="H63" s="25">
        <v>3807.99</v>
      </c>
      <c r="I63" s="43">
        <v>22.63</v>
      </c>
      <c r="J63" s="44">
        <f t="shared" si="11"/>
        <v>0.135</v>
      </c>
      <c r="K63" s="44">
        <v>1</v>
      </c>
      <c r="L63" s="45">
        <f t="shared" si="6"/>
        <v>0</v>
      </c>
      <c r="M63" s="20" t="s">
        <v>22</v>
      </c>
      <c r="N63" s="45">
        <v>0</v>
      </c>
      <c r="O63" s="44">
        <f t="shared" si="7"/>
        <v>0.135</v>
      </c>
      <c r="P63" s="46">
        <f t="shared" si="8"/>
        <v>129.75</v>
      </c>
      <c r="Q63" s="53">
        <f t="shared" si="9"/>
        <v>421817.25</v>
      </c>
      <c r="R63" s="55"/>
    </row>
    <row r="64" ht="22" customHeight="1" spans="1:18">
      <c r="A64" s="20">
        <v>59</v>
      </c>
      <c r="B64" s="30"/>
      <c r="C64" s="22" t="s">
        <v>85</v>
      </c>
      <c r="D64" s="23">
        <v>3536</v>
      </c>
      <c r="E64" s="23">
        <v>1824</v>
      </c>
      <c r="F64" s="24">
        <v>18</v>
      </c>
      <c r="G64" s="25">
        <v>4146.34</v>
      </c>
      <c r="H64" s="25">
        <v>2074.34</v>
      </c>
      <c r="I64" s="43">
        <v>18</v>
      </c>
      <c r="J64" s="44">
        <f t="shared" si="11"/>
        <v>0</v>
      </c>
      <c r="K64" s="44">
        <v>1</v>
      </c>
      <c r="L64" s="45">
        <f t="shared" si="6"/>
        <v>0</v>
      </c>
      <c r="M64" s="20" t="s">
        <v>22</v>
      </c>
      <c r="N64" s="45">
        <v>0</v>
      </c>
      <c r="O64" s="44">
        <f t="shared" si="7"/>
        <v>0</v>
      </c>
      <c r="P64" s="46">
        <f t="shared" si="8"/>
        <v>150</v>
      </c>
      <c r="Q64" s="53">
        <f t="shared" si="9"/>
        <v>273600</v>
      </c>
      <c r="R64" s="55"/>
    </row>
    <row r="65" ht="22" customHeight="1" spans="1:18">
      <c r="A65" s="20">
        <v>60</v>
      </c>
      <c r="B65" s="30"/>
      <c r="C65" s="22" t="s">
        <v>86</v>
      </c>
      <c r="D65" s="23">
        <v>6470</v>
      </c>
      <c r="E65" s="23">
        <v>3286</v>
      </c>
      <c r="F65" s="24">
        <v>31</v>
      </c>
      <c r="G65" s="25">
        <v>7486.19</v>
      </c>
      <c r="H65" s="25">
        <v>3685.02</v>
      </c>
      <c r="I65" s="43">
        <v>31</v>
      </c>
      <c r="J65" s="44">
        <f t="shared" si="11"/>
        <v>0</v>
      </c>
      <c r="K65" s="44">
        <v>1</v>
      </c>
      <c r="L65" s="45">
        <f t="shared" si="6"/>
        <v>0</v>
      </c>
      <c r="M65" s="20" t="s">
        <v>22</v>
      </c>
      <c r="N65" s="45">
        <v>0</v>
      </c>
      <c r="O65" s="44">
        <f t="shared" si="7"/>
        <v>0</v>
      </c>
      <c r="P65" s="46">
        <f t="shared" si="8"/>
        <v>150</v>
      </c>
      <c r="Q65" s="53">
        <f t="shared" si="9"/>
        <v>492900</v>
      </c>
      <c r="R65" s="55"/>
    </row>
    <row r="66" ht="22" customHeight="1" spans="1:18">
      <c r="A66" s="20">
        <v>61</v>
      </c>
      <c r="B66" s="30"/>
      <c r="C66" s="22" t="s">
        <v>87</v>
      </c>
      <c r="D66" s="23">
        <v>3639</v>
      </c>
      <c r="E66" s="23">
        <v>1773</v>
      </c>
      <c r="F66" s="24">
        <v>17</v>
      </c>
      <c r="G66" s="25">
        <v>4010</v>
      </c>
      <c r="H66" s="25">
        <v>1960</v>
      </c>
      <c r="I66" s="43">
        <v>6</v>
      </c>
      <c r="J66" s="44">
        <f t="shared" si="11"/>
        <v>0.323529411764706</v>
      </c>
      <c r="K66" s="44">
        <v>1</v>
      </c>
      <c r="L66" s="45">
        <f t="shared" si="6"/>
        <v>0</v>
      </c>
      <c r="M66" s="20" t="s">
        <v>22</v>
      </c>
      <c r="N66" s="45">
        <v>0</v>
      </c>
      <c r="O66" s="44">
        <f t="shared" si="7"/>
        <v>0.323529411764706</v>
      </c>
      <c r="P66" s="46">
        <f t="shared" si="8"/>
        <v>101.470588235294</v>
      </c>
      <c r="Q66" s="53">
        <f t="shared" si="9"/>
        <v>179907.352941177</v>
      </c>
      <c r="R66" s="55"/>
    </row>
    <row r="67" ht="22" customHeight="1" spans="1:18">
      <c r="A67" s="20">
        <v>62</v>
      </c>
      <c r="B67" s="30"/>
      <c r="C67" s="22" t="s">
        <v>88</v>
      </c>
      <c r="D67" s="23">
        <v>2927</v>
      </c>
      <c r="E67" s="23">
        <v>1458</v>
      </c>
      <c r="F67" s="24">
        <v>14</v>
      </c>
      <c r="G67" s="25">
        <v>3329.86</v>
      </c>
      <c r="H67" s="25">
        <v>1688.19</v>
      </c>
      <c r="I67" s="43">
        <v>4.5</v>
      </c>
      <c r="J67" s="44">
        <f t="shared" si="11"/>
        <v>0.339285714285714</v>
      </c>
      <c r="K67" s="44">
        <v>1</v>
      </c>
      <c r="L67" s="45">
        <f t="shared" si="6"/>
        <v>0</v>
      </c>
      <c r="M67" s="20" t="s">
        <v>22</v>
      </c>
      <c r="N67" s="45">
        <v>0</v>
      </c>
      <c r="O67" s="44">
        <f t="shared" si="7"/>
        <v>0.339285714285714</v>
      </c>
      <c r="P67" s="46">
        <f t="shared" si="8"/>
        <v>99.1071428571429</v>
      </c>
      <c r="Q67" s="53">
        <f t="shared" si="9"/>
        <v>144498.214285714</v>
      </c>
      <c r="R67" s="55"/>
    </row>
    <row r="68" ht="22" customHeight="1" spans="1:18">
      <c r="A68" s="20">
        <v>63</v>
      </c>
      <c r="B68" s="30"/>
      <c r="C68" s="22" t="s">
        <v>89</v>
      </c>
      <c r="D68" s="23">
        <v>3559</v>
      </c>
      <c r="E68" s="23">
        <v>1835</v>
      </c>
      <c r="F68" s="24">
        <v>18</v>
      </c>
      <c r="G68" s="25">
        <v>4063.16</v>
      </c>
      <c r="H68" s="25">
        <v>1979.66</v>
      </c>
      <c r="I68" s="43">
        <v>14</v>
      </c>
      <c r="J68" s="44">
        <f t="shared" si="11"/>
        <v>0.111111111111111</v>
      </c>
      <c r="K68" s="44">
        <v>1</v>
      </c>
      <c r="L68" s="45">
        <f t="shared" si="6"/>
        <v>0</v>
      </c>
      <c r="M68" s="20" t="s">
        <v>22</v>
      </c>
      <c r="N68" s="45">
        <v>0</v>
      </c>
      <c r="O68" s="44">
        <f t="shared" si="7"/>
        <v>0.111111111111111</v>
      </c>
      <c r="P68" s="46">
        <f t="shared" si="8"/>
        <v>133.333333333333</v>
      </c>
      <c r="Q68" s="53">
        <f t="shared" si="9"/>
        <v>244666.666666667</v>
      </c>
      <c r="R68" s="55"/>
    </row>
    <row r="69" ht="22" customHeight="1" spans="1:18">
      <c r="A69" s="20">
        <v>64</v>
      </c>
      <c r="B69" s="30"/>
      <c r="C69" s="22" t="s">
        <v>90</v>
      </c>
      <c r="D69" s="23">
        <v>4793</v>
      </c>
      <c r="E69" s="23">
        <v>2420</v>
      </c>
      <c r="F69" s="24">
        <v>24</v>
      </c>
      <c r="G69" s="25">
        <v>5430</v>
      </c>
      <c r="H69" s="25">
        <v>2884</v>
      </c>
      <c r="I69" s="43">
        <v>32</v>
      </c>
      <c r="J69" s="44">
        <v>0</v>
      </c>
      <c r="K69" s="44">
        <v>1</v>
      </c>
      <c r="L69" s="45">
        <f t="shared" si="6"/>
        <v>0</v>
      </c>
      <c r="M69" s="20" t="s">
        <v>22</v>
      </c>
      <c r="N69" s="45">
        <v>0</v>
      </c>
      <c r="O69" s="44">
        <f t="shared" si="7"/>
        <v>0</v>
      </c>
      <c r="P69" s="46">
        <f t="shared" si="8"/>
        <v>150</v>
      </c>
      <c r="Q69" s="53">
        <f t="shared" si="9"/>
        <v>363000</v>
      </c>
      <c r="R69" s="56"/>
    </row>
    <row r="70" ht="22" customHeight="1" spans="1:18">
      <c r="A70" s="20">
        <v>65</v>
      </c>
      <c r="B70" s="21" t="s">
        <v>91</v>
      </c>
      <c r="C70" s="20" t="s">
        <v>92</v>
      </c>
      <c r="D70" s="23">
        <v>10270</v>
      </c>
      <c r="E70" s="23">
        <v>5170</v>
      </c>
      <c r="F70" s="24">
        <v>50</v>
      </c>
      <c r="G70" s="25">
        <v>12243</v>
      </c>
      <c r="H70" s="25">
        <v>6223</v>
      </c>
      <c r="I70" s="43">
        <v>34</v>
      </c>
      <c r="J70" s="44">
        <f t="shared" ref="J70:J80" si="12">(F70-I70)/F70*0.5</f>
        <v>0.16</v>
      </c>
      <c r="K70" s="44">
        <v>0.990851772917538</v>
      </c>
      <c r="L70" s="45">
        <f t="shared" si="6"/>
        <v>0.004574113541231</v>
      </c>
      <c r="M70" s="20" t="s">
        <v>22</v>
      </c>
      <c r="N70" s="45">
        <v>0</v>
      </c>
      <c r="O70" s="44">
        <f t="shared" si="7"/>
        <v>0.164574113541231</v>
      </c>
      <c r="P70" s="46">
        <f t="shared" si="8"/>
        <v>125.313882968815</v>
      </c>
      <c r="Q70" s="53">
        <f t="shared" si="9"/>
        <v>647872.774948775</v>
      </c>
      <c r="R70" s="54">
        <f>SUM(Q70:Q78)</f>
        <v>1684636.47720032</v>
      </c>
    </row>
    <row r="71" ht="22" customHeight="1" spans="1:18">
      <c r="A71" s="20">
        <v>66</v>
      </c>
      <c r="B71" s="26"/>
      <c r="C71" s="20" t="s">
        <v>93</v>
      </c>
      <c r="D71" s="23">
        <v>1910</v>
      </c>
      <c r="E71" s="23">
        <v>930</v>
      </c>
      <c r="F71" s="24">
        <v>11</v>
      </c>
      <c r="G71" s="25">
        <v>2275.52</v>
      </c>
      <c r="H71" s="25">
        <v>1152.56</v>
      </c>
      <c r="I71" s="43">
        <v>3</v>
      </c>
      <c r="J71" s="44">
        <f t="shared" si="12"/>
        <v>0.363636363636364</v>
      </c>
      <c r="K71" s="44">
        <v>1</v>
      </c>
      <c r="L71" s="45">
        <f t="shared" si="6"/>
        <v>0</v>
      </c>
      <c r="M71" s="20" t="s">
        <v>22</v>
      </c>
      <c r="N71" s="45">
        <v>0</v>
      </c>
      <c r="O71" s="44">
        <f t="shared" si="7"/>
        <v>0.363636363636364</v>
      </c>
      <c r="P71" s="46">
        <f t="shared" si="8"/>
        <v>95.4545454545455</v>
      </c>
      <c r="Q71" s="53">
        <f t="shared" si="9"/>
        <v>88772.7272727273</v>
      </c>
      <c r="R71" s="55"/>
    </row>
    <row r="72" ht="22" customHeight="1" spans="1:18">
      <c r="A72" s="20">
        <v>67</v>
      </c>
      <c r="B72" s="26"/>
      <c r="C72" s="20" t="s">
        <v>94</v>
      </c>
      <c r="D72" s="23">
        <v>2930</v>
      </c>
      <c r="E72" s="23">
        <v>1400</v>
      </c>
      <c r="F72" s="24">
        <v>16</v>
      </c>
      <c r="G72" s="25">
        <v>3656.13</v>
      </c>
      <c r="H72" s="25">
        <v>1717.84</v>
      </c>
      <c r="I72" s="43">
        <v>0</v>
      </c>
      <c r="J72" s="44">
        <f t="shared" si="12"/>
        <v>0.5</v>
      </c>
      <c r="K72" s="44">
        <v>1</v>
      </c>
      <c r="L72" s="45">
        <f t="shared" si="6"/>
        <v>0</v>
      </c>
      <c r="M72" s="20" t="s">
        <v>22</v>
      </c>
      <c r="N72" s="45">
        <v>0</v>
      </c>
      <c r="O72" s="44">
        <f t="shared" si="7"/>
        <v>0.5</v>
      </c>
      <c r="P72" s="46">
        <f t="shared" si="8"/>
        <v>75</v>
      </c>
      <c r="Q72" s="53">
        <f t="shared" si="9"/>
        <v>105000</v>
      </c>
      <c r="R72" s="55"/>
    </row>
    <row r="73" ht="22" customHeight="1" spans="1:18">
      <c r="A73" s="20">
        <v>68</v>
      </c>
      <c r="B73" s="26"/>
      <c r="C73" s="20" t="s">
        <v>95</v>
      </c>
      <c r="D73" s="23">
        <v>2360</v>
      </c>
      <c r="E73" s="23">
        <v>1020</v>
      </c>
      <c r="F73" s="24">
        <v>12</v>
      </c>
      <c r="G73" s="25">
        <v>2950</v>
      </c>
      <c r="H73" s="25">
        <v>1400</v>
      </c>
      <c r="I73" s="43">
        <v>2.7</v>
      </c>
      <c r="J73" s="44">
        <f t="shared" si="12"/>
        <v>0.3875</v>
      </c>
      <c r="K73" s="44">
        <v>1</v>
      </c>
      <c r="L73" s="45">
        <f t="shared" si="6"/>
        <v>0</v>
      </c>
      <c r="M73" s="20" t="s">
        <v>22</v>
      </c>
      <c r="N73" s="45">
        <v>0</v>
      </c>
      <c r="O73" s="44">
        <f t="shared" si="7"/>
        <v>0.3875</v>
      </c>
      <c r="P73" s="46">
        <f t="shared" si="8"/>
        <v>91.875</v>
      </c>
      <c r="Q73" s="53">
        <f t="shared" si="9"/>
        <v>93712.5</v>
      </c>
      <c r="R73" s="55"/>
    </row>
    <row r="74" ht="22" customHeight="1" spans="1:18">
      <c r="A74" s="20">
        <v>69</v>
      </c>
      <c r="B74" s="26"/>
      <c r="C74" s="20" t="s">
        <v>96</v>
      </c>
      <c r="D74" s="23">
        <v>1380</v>
      </c>
      <c r="E74" s="23">
        <v>690</v>
      </c>
      <c r="F74" s="24">
        <v>8</v>
      </c>
      <c r="G74" s="25">
        <v>1580</v>
      </c>
      <c r="H74" s="25">
        <v>800</v>
      </c>
      <c r="I74" s="43">
        <v>0</v>
      </c>
      <c r="J74" s="44">
        <f t="shared" si="12"/>
        <v>0.5</v>
      </c>
      <c r="K74" s="44">
        <v>0.986575085857009</v>
      </c>
      <c r="L74" s="45">
        <f t="shared" si="6"/>
        <v>0.00671245707149548</v>
      </c>
      <c r="M74" s="20" t="s">
        <v>22</v>
      </c>
      <c r="N74" s="45">
        <v>0</v>
      </c>
      <c r="O74" s="44">
        <f t="shared" si="7"/>
        <v>0.506712457071495</v>
      </c>
      <c r="P74" s="46">
        <f t="shared" si="8"/>
        <v>73.9931314392757</v>
      </c>
      <c r="Q74" s="53">
        <f t="shared" si="9"/>
        <v>51055.2606931002</v>
      </c>
      <c r="R74" s="55"/>
    </row>
    <row r="75" ht="22" customHeight="1" spans="1:18">
      <c r="A75" s="20">
        <v>70</v>
      </c>
      <c r="B75" s="26"/>
      <c r="C75" s="20" t="s">
        <v>97</v>
      </c>
      <c r="D75" s="23">
        <v>1620</v>
      </c>
      <c r="E75" s="23">
        <v>730</v>
      </c>
      <c r="F75" s="24">
        <v>3</v>
      </c>
      <c r="G75" s="25">
        <v>1759</v>
      </c>
      <c r="H75" s="25">
        <v>759</v>
      </c>
      <c r="I75" s="43">
        <v>3</v>
      </c>
      <c r="J75" s="44">
        <f t="shared" si="12"/>
        <v>0</v>
      </c>
      <c r="K75" s="44">
        <v>1</v>
      </c>
      <c r="L75" s="45">
        <f t="shared" si="6"/>
        <v>0</v>
      </c>
      <c r="M75" s="20" t="s">
        <v>22</v>
      </c>
      <c r="N75" s="45">
        <v>0</v>
      </c>
      <c r="O75" s="44">
        <f t="shared" si="7"/>
        <v>0</v>
      </c>
      <c r="P75" s="46">
        <f t="shared" si="8"/>
        <v>150</v>
      </c>
      <c r="Q75" s="53">
        <f t="shared" si="9"/>
        <v>109500</v>
      </c>
      <c r="R75" s="55"/>
    </row>
    <row r="76" ht="22" customHeight="1" spans="1:18">
      <c r="A76" s="20">
        <v>71</v>
      </c>
      <c r="B76" s="26"/>
      <c r="C76" s="20" t="s">
        <v>98</v>
      </c>
      <c r="D76" s="23">
        <v>3770</v>
      </c>
      <c r="E76" s="23">
        <v>1750</v>
      </c>
      <c r="F76" s="24">
        <v>20</v>
      </c>
      <c r="G76" s="25">
        <v>4428.23</v>
      </c>
      <c r="H76" s="25">
        <v>2056.25</v>
      </c>
      <c r="I76" s="24">
        <v>20</v>
      </c>
      <c r="J76" s="44">
        <f t="shared" si="12"/>
        <v>0</v>
      </c>
      <c r="K76" s="44">
        <v>1</v>
      </c>
      <c r="L76" s="45">
        <f t="shared" si="6"/>
        <v>0</v>
      </c>
      <c r="M76" s="20" t="s">
        <v>22</v>
      </c>
      <c r="N76" s="45">
        <v>0</v>
      </c>
      <c r="O76" s="44">
        <f t="shared" si="7"/>
        <v>0</v>
      </c>
      <c r="P76" s="46">
        <f t="shared" si="8"/>
        <v>150</v>
      </c>
      <c r="Q76" s="53">
        <f t="shared" si="9"/>
        <v>262500</v>
      </c>
      <c r="R76" s="55"/>
    </row>
    <row r="77" ht="22" customHeight="1" spans="1:18">
      <c r="A77" s="20">
        <v>72</v>
      </c>
      <c r="B77" s="26"/>
      <c r="C77" s="20" t="s">
        <v>99</v>
      </c>
      <c r="D77" s="23">
        <v>2350</v>
      </c>
      <c r="E77" s="23">
        <v>1200</v>
      </c>
      <c r="F77" s="24">
        <v>14</v>
      </c>
      <c r="G77" s="25">
        <v>2960</v>
      </c>
      <c r="H77" s="25">
        <v>1480</v>
      </c>
      <c r="I77" s="43">
        <v>10</v>
      </c>
      <c r="J77" s="44">
        <f t="shared" si="12"/>
        <v>0.142857142857143</v>
      </c>
      <c r="K77" s="44">
        <v>1</v>
      </c>
      <c r="L77" s="45">
        <f t="shared" si="6"/>
        <v>0</v>
      </c>
      <c r="M77" s="20" t="s">
        <v>22</v>
      </c>
      <c r="N77" s="45">
        <v>0</v>
      </c>
      <c r="O77" s="44">
        <f t="shared" si="7"/>
        <v>0.142857142857143</v>
      </c>
      <c r="P77" s="46">
        <f t="shared" si="8"/>
        <v>128.571428571429</v>
      </c>
      <c r="Q77" s="53">
        <f t="shared" si="9"/>
        <v>154285.714285714</v>
      </c>
      <c r="R77" s="55"/>
    </row>
    <row r="78" ht="22" customHeight="1" spans="1:18">
      <c r="A78" s="20">
        <v>73</v>
      </c>
      <c r="B78" s="27"/>
      <c r="C78" s="20" t="s">
        <v>100</v>
      </c>
      <c r="D78" s="23">
        <v>2510</v>
      </c>
      <c r="E78" s="23">
        <v>1310</v>
      </c>
      <c r="F78" s="24">
        <v>6</v>
      </c>
      <c r="G78" s="25">
        <v>3118.46</v>
      </c>
      <c r="H78" s="25">
        <v>1548.87</v>
      </c>
      <c r="I78" s="43">
        <v>4.5</v>
      </c>
      <c r="J78" s="44">
        <f t="shared" si="12"/>
        <v>0.125</v>
      </c>
      <c r="K78" s="44">
        <v>1</v>
      </c>
      <c r="L78" s="45">
        <f t="shared" si="6"/>
        <v>0</v>
      </c>
      <c r="M78" s="20" t="s">
        <v>22</v>
      </c>
      <c r="N78" s="45">
        <v>0</v>
      </c>
      <c r="O78" s="44">
        <f t="shared" si="7"/>
        <v>0.125</v>
      </c>
      <c r="P78" s="46">
        <f t="shared" si="8"/>
        <v>131.25</v>
      </c>
      <c r="Q78" s="53">
        <f t="shared" si="9"/>
        <v>171937.5</v>
      </c>
      <c r="R78" s="56"/>
    </row>
    <row r="79" ht="22" customHeight="1" spans="1:18">
      <c r="A79" s="20">
        <v>74</v>
      </c>
      <c r="B79" s="20" t="s">
        <v>101</v>
      </c>
      <c r="C79" s="20" t="s">
        <v>102</v>
      </c>
      <c r="D79" s="23">
        <v>3000</v>
      </c>
      <c r="E79" s="23">
        <v>1500</v>
      </c>
      <c r="F79" s="24">
        <v>15</v>
      </c>
      <c r="G79" s="25">
        <v>3855.26</v>
      </c>
      <c r="H79" s="25">
        <v>1927.63</v>
      </c>
      <c r="I79" s="43">
        <v>2.5</v>
      </c>
      <c r="J79" s="44">
        <f t="shared" si="12"/>
        <v>0.416666666666667</v>
      </c>
      <c r="K79" s="44">
        <v>1</v>
      </c>
      <c r="L79" s="45">
        <f t="shared" si="6"/>
        <v>0</v>
      </c>
      <c r="M79" s="20" t="s">
        <v>22</v>
      </c>
      <c r="N79" s="45">
        <v>0</v>
      </c>
      <c r="O79" s="44">
        <f t="shared" si="7"/>
        <v>0.416666666666667</v>
      </c>
      <c r="P79" s="46">
        <f t="shared" si="8"/>
        <v>87.5</v>
      </c>
      <c r="Q79" s="53">
        <f t="shared" si="9"/>
        <v>131250</v>
      </c>
      <c r="R79" s="63">
        <f>Q79</f>
        <v>131250</v>
      </c>
    </row>
    <row r="80" ht="22" customHeight="1" spans="1:18">
      <c r="A80" s="20">
        <v>75</v>
      </c>
      <c r="B80" s="20" t="s">
        <v>103</v>
      </c>
      <c r="C80" s="20" t="s">
        <v>104</v>
      </c>
      <c r="D80" s="23">
        <v>2000</v>
      </c>
      <c r="E80" s="23">
        <v>1000</v>
      </c>
      <c r="F80" s="24">
        <v>10</v>
      </c>
      <c r="G80" s="25">
        <v>2412</v>
      </c>
      <c r="H80" s="25">
        <v>1206</v>
      </c>
      <c r="I80" s="24">
        <v>10</v>
      </c>
      <c r="J80" s="44">
        <f t="shared" si="12"/>
        <v>0</v>
      </c>
      <c r="K80" s="44">
        <v>1</v>
      </c>
      <c r="L80" s="45">
        <f t="shared" si="6"/>
        <v>0</v>
      </c>
      <c r="M80" s="20" t="s">
        <v>22</v>
      </c>
      <c r="N80" s="45">
        <v>0</v>
      </c>
      <c r="O80" s="44">
        <f t="shared" si="7"/>
        <v>0</v>
      </c>
      <c r="P80" s="46">
        <f t="shared" si="8"/>
        <v>150</v>
      </c>
      <c r="Q80" s="53">
        <f t="shared" si="9"/>
        <v>150000</v>
      </c>
      <c r="R80" s="63">
        <f>Q80</f>
        <v>150000</v>
      </c>
    </row>
    <row r="81" ht="22" customHeight="1" spans="1:18">
      <c r="A81" s="20">
        <v>76</v>
      </c>
      <c r="B81" s="21" t="s">
        <v>105</v>
      </c>
      <c r="C81" s="20" t="s">
        <v>106</v>
      </c>
      <c r="D81" s="23">
        <v>2600</v>
      </c>
      <c r="E81" s="57">
        <v>1300</v>
      </c>
      <c r="F81" s="24">
        <v>12</v>
      </c>
      <c r="G81" s="25">
        <v>2780</v>
      </c>
      <c r="H81" s="25">
        <v>1392</v>
      </c>
      <c r="I81" s="24">
        <v>12.1</v>
      </c>
      <c r="J81" s="44">
        <v>0</v>
      </c>
      <c r="K81" s="44">
        <v>1</v>
      </c>
      <c r="L81" s="45">
        <f t="shared" ref="L81:L87" si="13">(1-K81)/2</f>
        <v>0</v>
      </c>
      <c r="M81" s="20" t="s">
        <v>22</v>
      </c>
      <c r="N81" s="45">
        <v>0</v>
      </c>
      <c r="O81" s="44">
        <f t="shared" ref="O81:O88" si="14">J81+N81+L81</f>
        <v>0</v>
      </c>
      <c r="P81" s="46">
        <f t="shared" ref="P81:P88" si="15">150*(1-O81)</f>
        <v>150</v>
      </c>
      <c r="Q81" s="53">
        <f t="shared" ref="Q81:Q87" si="16">P81*E81</f>
        <v>195000</v>
      </c>
      <c r="R81" s="54">
        <f>SUM(Q81:Q86)</f>
        <v>1230000</v>
      </c>
    </row>
    <row r="82" ht="22" customHeight="1" spans="1:18">
      <c r="A82" s="20">
        <v>77</v>
      </c>
      <c r="B82" s="26"/>
      <c r="C82" s="20" t="s">
        <v>107</v>
      </c>
      <c r="D82" s="23">
        <v>6200</v>
      </c>
      <c r="E82" s="23">
        <v>2300</v>
      </c>
      <c r="F82" s="24">
        <v>21</v>
      </c>
      <c r="G82" s="25">
        <v>8350.25</v>
      </c>
      <c r="H82" s="25">
        <v>3986.25</v>
      </c>
      <c r="I82" s="43">
        <v>25</v>
      </c>
      <c r="J82" s="44">
        <v>0</v>
      </c>
      <c r="K82" s="44">
        <v>1</v>
      </c>
      <c r="L82" s="45">
        <f t="shared" si="13"/>
        <v>0</v>
      </c>
      <c r="M82" s="20" t="s">
        <v>22</v>
      </c>
      <c r="N82" s="45">
        <v>0</v>
      </c>
      <c r="O82" s="44">
        <f t="shared" si="14"/>
        <v>0</v>
      </c>
      <c r="P82" s="46">
        <f t="shared" si="15"/>
        <v>150</v>
      </c>
      <c r="Q82" s="53">
        <f t="shared" si="16"/>
        <v>345000</v>
      </c>
      <c r="R82" s="55"/>
    </row>
    <row r="83" ht="22" customHeight="1" spans="1:18">
      <c r="A83" s="20">
        <v>78</v>
      </c>
      <c r="B83" s="26"/>
      <c r="C83" s="20" t="s">
        <v>108</v>
      </c>
      <c r="D83" s="23">
        <v>5000</v>
      </c>
      <c r="E83" s="23">
        <v>2500</v>
      </c>
      <c r="F83" s="24">
        <v>23</v>
      </c>
      <c r="G83" s="25">
        <v>5590.74</v>
      </c>
      <c r="H83" s="25">
        <v>3171.74</v>
      </c>
      <c r="I83" s="43">
        <v>25</v>
      </c>
      <c r="J83" s="44">
        <v>0</v>
      </c>
      <c r="K83" s="44">
        <v>1</v>
      </c>
      <c r="L83" s="45">
        <f t="shared" si="13"/>
        <v>0</v>
      </c>
      <c r="M83" s="20" t="s">
        <v>22</v>
      </c>
      <c r="N83" s="45">
        <v>0</v>
      </c>
      <c r="O83" s="44">
        <f t="shared" si="14"/>
        <v>0</v>
      </c>
      <c r="P83" s="46">
        <f t="shared" si="15"/>
        <v>150</v>
      </c>
      <c r="Q83" s="53">
        <f t="shared" si="16"/>
        <v>375000</v>
      </c>
      <c r="R83" s="55"/>
    </row>
    <row r="84" ht="22" customHeight="1" spans="1:18">
      <c r="A84" s="20">
        <v>79</v>
      </c>
      <c r="B84" s="26"/>
      <c r="C84" s="20" t="s">
        <v>109</v>
      </c>
      <c r="D84" s="23">
        <v>3000</v>
      </c>
      <c r="E84" s="23">
        <v>1400</v>
      </c>
      <c r="F84" s="24">
        <v>13</v>
      </c>
      <c r="G84" s="25">
        <v>3276.84</v>
      </c>
      <c r="H84" s="25">
        <v>1756.84</v>
      </c>
      <c r="I84" s="43">
        <v>14.6</v>
      </c>
      <c r="J84" s="44">
        <v>0</v>
      </c>
      <c r="K84" s="44">
        <v>1</v>
      </c>
      <c r="L84" s="45">
        <f t="shared" si="13"/>
        <v>0</v>
      </c>
      <c r="M84" s="20" t="s">
        <v>22</v>
      </c>
      <c r="N84" s="45">
        <v>0</v>
      </c>
      <c r="O84" s="44">
        <f t="shared" si="14"/>
        <v>0</v>
      </c>
      <c r="P84" s="46">
        <f t="shared" si="15"/>
        <v>150</v>
      </c>
      <c r="Q84" s="53">
        <f t="shared" si="16"/>
        <v>210000</v>
      </c>
      <c r="R84" s="55"/>
    </row>
    <row r="85" ht="22" customHeight="1" spans="1:18">
      <c r="A85" s="20">
        <v>80</v>
      </c>
      <c r="B85" s="26"/>
      <c r="C85" s="20" t="s">
        <v>110</v>
      </c>
      <c r="D85" s="23">
        <v>1000</v>
      </c>
      <c r="E85" s="23">
        <v>400</v>
      </c>
      <c r="F85" s="24">
        <v>4</v>
      </c>
      <c r="G85" s="25">
        <v>1139.42</v>
      </c>
      <c r="H85" s="25">
        <v>559.43</v>
      </c>
      <c r="I85" s="43">
        <v>5.5</v>
      </c>
      <c r="J85" s="44">
        <v>0</v>
      </c>
      <c r="K85" s="44">
        <v>1</v>
      </c>
      <c r="L85" s="45">
        <f t="shared" si="13"/>
        <v>0</v>
      </c>
      <c r="M85" s="20" t="s">
        <v>22</v>
      </c>
      <c r="N85" s="45">
        <v>0</v>
      </c>
      <c r="O85" s="44">
        <f t="shared" si="14"/>
        <v>0</v>
      </c>
      <c r="P85" s="46">
        <f t="shared" si="15"/>
        <v>150</v>
      </c>
      <c r="Q85" s="53">
        <f t="shared" si="16"/>
        <v>60000</v>
      </c>
      <c r="R85" s="55"/>
    </row>
    <row r="86" ht="22" customHeight="1" spans="1:18">
      <c r="A86" s="20">
        <v>81</v>
      </c>
      <c r="B86" s="27"/>
      <c r="C86" s="20" t="s">
        <v>111</v>
      </c>
      <c r="D86" s="23">
        <v>700</v>
      </c>
      <c r="E86" s="57">
        <v>300</v>
      </c>
      <c r="F86" s="24">
        <v>2</v>
      </c>
      <c r="G86" s="25">
        <v>936.8</v>
      </c>
      <c r="H86" s="25">
        <v>427.7</v>
      </c>
      <c r="I86" s="24">
        <v>3</v>
      </c>
      <c r="J86" s="44">
        <v>0</v>
      </c>
      <c r="K86" s="44">
        <v>1</v>
      </c>
      <c r="L86" s="45">
        <f t="shared" si="13"/>
        <v>0</v>
      </c>
      <c r="M86" s="20" t="s">
        <v>22</v>
      </c>
      <c r="N86" s="45">
        <v>0</v>
      </c>
      <c r="O86" s="44">
        <f t="shared" si="14"/>
        <v>0</v>
      </c>
      <c r="P86" s="46">
        <f t="shared" si="15"/>
        <v>150</v>
      </c>
      <c r="Q86" s="53">
        <f t="shared" si="16"/>
        <v>45000</v>
      </c>
      <c r="R86" s="56"/>
    </row>
    <row r="87" s="2" customFormat="1" ht="28" customHeight="1" spans="1:18">
      <c r="A87" s="58" t="s">
        <v>112</v>
      </c>
      <c r="B87" s="58"/>
      <c r="C87" s="58"/>
      <c r="D87" s="59">
        <f t="shared" ref="D87:I87" si="17">SUM(D6:D86)</f>
        <v>329500</v>
      </c>
      <c r="E87" s="59">
        <f t="shared" si="17"/>
        <v>172100</v>
      </c>
      <c r="F87" s="60">
        <f t="shared" si="17"/>
        <v>1700</v>
      </c>
      <c r="G87" s="61">
        <f t="shared" si="17"/>
        <v>376768.14</v>
      </c>
      <c r="H87" s="61">
        <f t="shared" si="17"/>
        <v>197596.64</v>
      </c>
      <c r="I87" s="60">
        <f t="shared" si="17"/>
        <v>1114.83</v>
      </c>
      <c r="J87" s="61" t="s">
        <v>113</v>
      </c>
      <c r="K87" s="61" t="s">
        <v>113</v>
      </c>
      <c r="L87" s="61" t="s">
        <v>113</v>
      </c>
      <c r="M87" s="61" t="s">
        <v>113</v>
      </c>
      <c r="N87" s="61" t="s">
        <v>113</v>
      </c>
      <c r="O87" s="62">
        <f>1-P87/150</f>
        <v>0.196815170095919</v>
      </c>
      <c r="P87" s="61">
        <f>Q87/E87</f>
        <v>120.477724485612</v>
      </c>
      <c r="Q87" s="61">
        <f>SUM(Q6:Q86)</f>
        <v>20734216.3839738</v>
      </c>
      <c r="R87" s="61">
        <f>SUM(R6:R86)</f>
        <v>20734216.3839738</v>
      </c>
    </row>
  </sheetData>
  <mergeCells count="27">
    <mergeCell ref="A2:R2"/>
    <mergeCell ref="A3:R3"/>
    <mergeCell ref="D4:F4"/>
    <mergeCell ref="G4:J4"/>
    <mergeCell ref="K4:L4"/>
    <mergeCell ref="M4:N4"/>
    <mergeCell ref="O4:Q4"/>
    <mergeCell ref="A87:C87"/>
    <mergeCell ref="A4:A5"/>
    <mergeCell ref="B4:B5"/>
    <mergeCell ref="B6:B10"/>
    <mergeCell ref="B11:B30"/>
    <mergeCell ref="B31:B38"/>
    <mergeCell ref="B39:B56"/>
    <mergeCell ref="B57:B60"/>
    <mergeCell ref="B61:B69"/>
    <mergeCell ref="B70:B78"/>
    <mergeCell ref="B81:B86"/>
    <mergeCell ref="C4:C5"/>
    <mergeCell ref="R4:R5"/>
    <mergeCell ref="R6:R10"/>
    <mergeCell ref="R11:R30"/>
    <mergeCell ref="R31:R38"/>
    <mergeCell ref="R39:R56"/>
    <mergeCell ref="R57:R69"/>
    <mergeCell ref="R70:R78"/>
    <mergeCell ref="R81:R86"/>
  </mergeCells>
  <pageMargins left="0.75" right="0.75" top="1" bottom="1" header="0.5" footer="0.5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xiao.m</cp:lastModifiedBy>
  <dcterms:created xsi:type="dcterms:W3CDTF">2024-11-25T03:04:00Z</dcterms:created>
  <dcterms:modified xsi:type="dcterms:W3CDTF">2024-11-25T07:18:38Z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6BB7040041DB476681E735A39374B81C</vt:lpwstr>
  </property>
  <property fmtid="{D5CDD505-2E9C-101B-9397-08002B2CF9AE}" pid="3" name="KSOProductBuildVer">
    <vt:lpwstr>2052-11.1.0.12763</vt:lpwstr>
  </property>
</Properties>
</file>